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ummary June 2024" sheetId="1" r:id="rId1"/>
    <sheet name="Summary Chapter June 2024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<sst xmlns="http://schemas.openxmlformats.org/spreadsheetml/2006/main" count="153" uniqueCount="106">
  <si>
    <t>Surface Navy Association Members Statistics</t>
  </si>
  <si>
    <t>Before April Drop</t>
  </si>
  <si>
    <t>PAID IND</t>
  </si>
  <si>
    <t>COMP</t>
  </si>
  <si>
    <t>CORP</t>
  </si>
  <si>
    <t>TOTALS</t>
  </si>
  <si>
    <t>USCG</t>
  </si>
  <si>
    <t>LIFE</t>
  </si>
  <si>
    <t>Life Percentages of individual Paid</t>
  </si>
  <si>
    <t>Current Membership</t>
  </si>
  <si>
    <t xml:space="preserve">Officer </t>
  </si>
  <si>
    <t>Enlisted</t>
  </si>
  <si>
    <t>Other</t>
  </si>
  <si>
    <t>NEW:</t>
  </si>
  <si>
    <t>Month</t>
  </si>
  <si>
    <t>YTD</t>
  </si>
  <si>
    <t>RENEWALS</t>
  </si>
  <si>
    <t>1 Year Members</t>
  </si>
  <si>
    <t>Active Duty</t>
  </si>
  <si>
    <t>Officer</t>
  </si>
  <si>
    <t xml:space="preserve">   Enlisted Paid</t>
  </si>
  <si>
    <t xml:space="preserve">   Enlisted Comp</t>
  </si>
  <si>
    <t xml:space="preserve">   Enlisted Comp Convert</t>
  </si>
  <si>
    <t xml:space="preserve">   Officer Paid</t>
  </si>
  <si>
    <t xml:space="preserve">   Officer Comp</t>
  </si>
  <si>
    <t xml:space="preserve">   Officer comp convert</t>
  </si>
  <si>
    <t xml:space="preserve">   Other Ind</t>
  </si>
  <si>
    <t xml:space="preserve">   Other Corp</t>
  </si>
  <si>
    <t>3 Year Members</t>
  </si>
  <si>
    <t xml:space="preserve">   Enlisted</t>
  </si>
  <si>
    <t xml:space="preserve">   Enlisted comp convert</t>
  </si>
  <si>
    <t xml:space="preserve">   Officer</t>
  </si>
  <si>
    <t xml:space="preserve">   Other Comp</t>
  </si>
  <si>
    <t>Life Members</t>
  </si>
  <si>
    <t>Convert to Life</t>
  </si>
  <si>
    <t xml:space="preserve">   Other</t>
  </si>
  <si>
    <t>Dropped</t>
  </si>
  <si>
    <t>Hold</t>
  </si>
  <si>
    <t>HISTORICAL DATA:</t>
  </si>
  <si>
    <t>No of Paid</t>
  </si>
  <si>
    <t>No of Comps</t>
  </si>
  <si>
    <t xml:space="preserve">TOTAL </t>
  </si>
  <si>
    <t>Change in Paid</t>
  </si>
  <si>
    <t>% Inc</t>
  </si>
  <si>
    <t>Interest Groups - Included in Unaffiliated</t>
  </si>
  <si>
    <t>Rota</t>
  </si>
  <si>
    <t>Total</t>
  </si>
  <si>
    <t>Baseline 12/31/05</t>
  </si>
  <si>
    <t>Current No. of Members</t>
  </si>
  <si>
    <t>Renewals</t>
  </si>
  <si>
    <t>Drops</t>
  </si>
  <si>
    <t>Annual Retention Rate</t>
  </si>
  <si>
    <t>New Members</t>
  </si>
  <si>
    <t>Net Gain Since Beginning of Year</t>
  </si>
  <si>
    <t>Growth Rate Since Beginning of Year</t>
  </si>
  <si>
    <t>Year</t>
  </si>
  <si>
    <t>Annapolis</t>
  </si>
  <si>
    <t>Anacostia</t>
  </si>
  <si>
    <t>Arabian Gulf</t>
  </si>
  <si>
    <t>Bay Area</t>
  </si>
  <si>
    <t>Bath, Maine</t>
  </si>
  <si>
    <t>CONSTITUTION</t>
  </si>
  <si>
    <t>Key West</t>
  </si>
  <si>
    <t>Charleston</t>
  </si>
  <si>
    <t>Dahlgren</t>
  </si>
  <si>
    <t>Great Lakes</t>
  </si>
  <si>
    <t>Gaeta/Naples</t>
  </si>
  <si>
    <t>Hampton Roads</t>
  </si>
  <si>
    <t>IOWA</t>
  </si>
  <si>
    <t>Korea</t>
  </si>
  <si>
    <t>Mayport/Jax</t>
  </si>
  <si>
    <t>Monterey</t>
  </si>
  <si>
    <t>Mid-South</t>
  </si>
  <si>
    <t>Newport</t>
  </si>
  <si>
    <t>New London</t>
  </si>
  <si>
    <t>Miami</t>
  </si>
  <si>
    <t>New York</t>
  </si>
  <si>
    <t>Philadelphia</t>
  </si>
  <si>
    <t>Gulf Coast (Formerly Pensacola)</t>
  </si>
  <si>
    <t>Pascagoula</t>
  </si>
  <si>
    <t>Pearl Harbor</t>
  </si>
  <si>
    <t>Puget Sound</t>
  </si>
  <si>
    <t>National Cutterman*</t>
  </si>
  <si>
    <t>Sasebo</t>
  </si>
  <si>
    <t>San Diego</t>
  </si>
  <si>
    <t>Tampa Bay</t>
  </si>
  <si>
    <t>Washington</t>
  </si>
  <si>
    <t>Non-Affiliated</t>
  </si>
  <si>
    <t>Yokosuka</t>
  </si>
  <si>
    <t>2024 Activity:</t>
  </si>
  <si>
    <t>Last Year 12/31/23</t>
  </si>
  <si>
    <t>As of 30 June 2024</t>
  </si>
  <si>
    <t>SITREP DISTRIBUTION</t>
  </si>
  <si>
    <t>Goes to all SNA Members, Ships and NJROTC Units</t>
  </si>
  <si>
    <t>Membership is broken down as follows:</t>
  </si>
  <si>
    <t xml:space="preserve">Active Duty </t>
  </si>
  <si>
    <t>Active Duty or retired Navy</t>
  </si>
  <si>
    <t>Corporate Members</t>
  </si>
  <si>
    <t>Active Duty or retired Coast Guard</t>
  </si>
  <si>
    <t>Other Civilians</t>
  </si>
  <si>
    <t>Other Military</t>
  </si>
  <si>
    <t>Corporate and Civilians</t>
  </si>
  <si>
    <t>Admirals</t>
  </si>
  <si>
    <t>Currently Active Duty</t>
  </si>
  <si>
    <t>CAPT</t>
  </si>
  <si>
    <t>June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</si>
</sst>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5" applyBorder="1" applyAlignment="1">
      <alignment wrapText="1"/>
      <protection/>
    </xf>
    <xf numFmtId="0" fontId="4" fillId="0" borderId="0" xfId="55" applyAlignment="1">
      <alignment wrapText="1"/>
      <protection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9" fontId="25" fillId="0" borderId="0" xfId="58" applyFont="1" applyAlignment="1">
      <alignment/>
    </xf>
    <xf numFmtId="9" fontId="46" fillId="0" borderId="0" xfId="58" applyFont="1" applyAlignment="1">
      <alignment/>
    </xf>
    <xf numFmtId="0" fontId="46" fillId="0" borderId="0" xfId="0" applyFont="1" applyAlignment="1">
      <alignment/>
    </xf>
    <xf numFmtId="0" fontId="24" fillId="0" borderId="0" xfId="0" applyFont="1" applyAlignment="1">
      <alignment wrapText="1"/>
    </xf>
    <xf numFmtId="14" fontId="24" fillId="0" borderId="0" xfId="0" applyNumberFormat="1" applyFont="1" applyAlignment="1">
      <alignment wrapText="1"/>
    </xf>
    <xf numFmtId="164" fontId="24" fillId="0" borderId="0" xfId="58" applyNumberFormat="1" applyFont="1" applyAlignment="1">
      <alignment horizontal="center" wrapText="1"/>
    </xf>
    <xf numFmtId="15" fontId="24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15" fontId="23" fillId="0" borderId="0" xfId="0" applyNumberFormat="1" applyFont="1" applyAlignment="1">
      <alignment wrapText="1"/>
    </xf>
    <xf numFmtId="164" fontId="23" fillId="0" borderId="0" xfId="58" applyNumberFormat="1" applyFont="1" applyAlignment="1">
      <alignment horizontal="center" wrapText="1"/>
    </xf>
    <xf numFmtId="0" fontId="23" fillId="0" borderId="0" xfId="0" applyFont="1" applyAlignment="1">
      <alignment wrapText="1"/>
    </xf>
    <xf numFmtId="9" fontId="23" fillId="0" borderId="0" xfId="0" applyNumberFormat="1" applyFont="1" applyAlignment="1">
      <alignment horizontal="center" wrapText="1"/>
    </xf>
    <xf numFmtId="49" fontId="24" fillId="0" borderId="11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165" fontId="24" fillId="0" borderId="12" xfId="0" applyNumberFormat="1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165" fontId="24" fillId="0" borderId="16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6" fillId="0" borderId="15" xfId="0" applyFont="1" applyBorder="1" applyAlignment="1">
      <alignment/>
    </xf>
    <xf numFmtId="9" fontId="23" fillId="0" borderId="16" xfId="58" applyFont="1" applyBorder="1" applyAlignment="1">
      <alignment/>
    </xf>
    <xf numFmtId="165" fontId="23" fillId="0" borderId="16" xfId="0" applyNumberFormat="1" applyFont="1" applyBorder="1" applyAlignment="1">
      <alignment/>
    </xf>
    <xf numFmtId="164" fontId="23" fillId="0" borderId="17" xfId="58" applyNumberFormat="1" applyFont="1" applyBorder="1" applyAlignment="1">
      <alignment/>
    </xf>
    <xf numFmtId="0" fontId="25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47" fillId="0" borderId="0" xfId="0" applyFont="1" applyAlignment="1">
      <alignment/>
    </xf>
    <xf numFmtId="9" fontId="48" fillId="0" borderId="0" xfId="58" applyFont="1" applyAlignment="1">
      <alignment/>
    </xf>
    <xf numFmtId="9" fontId="47" fillId="0" borderId="0" xfId="58" applyFont="1" applyAlignment="1">
      <alignment/>
    </xf>
    <xf numFmtId="0" fontId="48" fillId="0" borderId="0" xfId="0" applyFont="1" applyAlignment="1">
      <alignment/>
    </xf>
    <xf numFmtId="9" fontId="23" fillId="0" borderId="0" xfId="58" applyFont="1" applyAlignment="1">
      <alignment/>
    </xf>
    <xf numFmtId="0" fontId="24" fillId="0" borderId="0" xfId="0" applyFont="1" applyAlignment="1">
      <alignment horizontal="right" wrapText="1"/>
    </xf>
    <xf numFmtId="164" fontId="23" fillId="0" borderId="0" xfId="58" applyNumberFormat="1" applyFont="1" applyAlignment="1">
      <alignment/>
    </xf>
    <xf numFmtId="9" fontId="23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9" fontId="24" fillId="0" borderId="0" xfId="58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24" fillId="0" borderId="12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4 Chapter Inpu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rrentSNAMemberSta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owardplans.sharepoint.com/sites/server/Shared%20Documents/Stats/CurrentSNAMemberSta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June 2024"/>
      <sheetName val="Chptr Sum June 2024 "/>
      <sheetName val="Summary May 2024"/>
      <sheetName val="Chptr Sum May 2024 "/>
      <sheetName val="Summary April 2024 "/>
      <sheetName val="Chptr Sum April 2024"/>
      <sheetName val="Summary March 2024"/>
      <sheetName val="Chptr Sum March 2024"/>
      <sheetName val="Summary February 2024"/>
      <sheetName val="Chptr Sum February 2024"/>
      <sheetName val="Summary January 2024"/>
      <sheetName val="Chptr Sum January 2024"/>
      <sheetName val="2024 Chapter Input Drop"/>
      <sheetName val="Raw Data"/>
      <sheetName val="2024 Chapter Input New"/>
      <sheetName val="2024 Chapter Input Renew"/>
      <sheetName val="2024 Chapter Input Totals "/>
      <sheetName val="NEW SUMMARY 19"/>
      <sheetName val="Sheet4"/>
      <sheetName val="Monthly Analysis by Year"/>
      <sheetName val="Rank Analysis "/>
      <sheetName val="Officer Graphic"/>
      <sheetName val="Enlisted Graphic"/>
      <sheetName val="Other Graphic"/>
      <sheetName val="USCG Graphic"/>
      <sheetName val="Summary December 2023"/>
      <sheetName val="Chptr Sum December 23"/>
      <sheetName val="Summary November 2023"/>
      <sheetName val="Chptr Sum November 23"/>
      <sheetName val="Summary October 2023"/>
      <sheetName val="Chptr Sum October 23"/>
      <sheetName val="Summary September 2023"/>
      <sheetName val="Chptr Sum September 23"/>
      <sheetName val="Summary August 2023"/>
      <sheetName val="Chptr Sum August 23"/>
      <sheetName val="Summary July 2023"/>
      <sheetName val="Chptr Sum July 23"/>
      <sheetName val="Summary June 2023"/>
      <sheetName val="Chptr Sum June 23"/>
      <sheetName val="Summary May 2023"/>
      <sheetName val="Chptr Sum May 23"/>
      <sheetName val="Summary April 2023"/>
      <sheetName val="Chptr Sum April 23"/>
      <sheetName val="Summary March 2023"/>
      <sheetName val="Chptr Sum March 23"/>
      <sheetName val="Summary February 2023"/>
      <sheetName val="Chptr Sum February 23"/>
      <sheetName val="Summary January 2023"/>
      <sheetName val="Chptr Sum January 23"/>
      <sheetName val="2023 Chapter Input Drop"/>
      <sheetName val="2023 Chapter Input New"/>
      <sheetName val="2023 Chapter Input Renew"/>
      <sheetName val="2023 Chapter Input Totals"/>
      <sheetName val="Summary December 2022 "/>
      <sheetName val="Chptr Sum December 22 "/>
      <sheetName val="Summary November 2022"/>
      <sheetName val="Chptr Sum November 22"/>
      <sheetName val="Summary October 2022"/>
      <sheetName val="Chptr Sum October 22"/>
      <sheetName val="Summary September 2022"/>
      <sheetName val="Chptr Sum September 22 "/>
      <sheetName val="Summary August 2022"/>
      <sheetName val="Chptr Sum August 22 "/>
      <sheetName val="Summary July 2022"/>
      <sheetName val="Chptr Sum July 22 "/>
      <sheetName val="Summary June 2022"/>
      <sheetName val="Chptr Sum June 22"/>
      <sheetName val="Summary May 2022"/>
      <sheetName val="Chptr Sum May 22"/>
      <sheetName val="Summary April 2022"/>
      <sheetName val="Chptr Sum April 22"/>
      <sheetName val="Summary March 2022"/>
      <sheetName val="Chptr Sum March 22"/>
      <sheetName val="Summary FEBRUARY 2022 "/>
      <sheetName val="Chptr Sum Feb 22"/>
      <sheetName val="Summary january 2022"/>
      <sheetName val="Chptr Sum Jan 22"/>
      <sheetName val="2022 Chapter Input Drop "/>
      <sheetName val="2022 Chapter Input New "/>
      <sheetName val="2022 Chapter Input Renew"/>
      <sheetName val="2022 Chapter Input Totals"/>
      <sheetName val="Summary December 21"/>
      <sheetName val="Chptr Sum Dec 21"/>
      <sheetName val="Summary November 21"/>
      <sheetName val="Chptr Sum Nov 21"/>
      <sheetName val="Summary October 21"/>
      <sheetName val="Chptr Sum Oct 21"/>
      <sheetName val="Summary September 21 "/>
      <sheetName val="Chptr Sum Sept 21"/>
      <sheetName val="Summary August 21"/>
      <sheetName val="Chptr Sum Aug 21"/>
      <sheetName val="Summary July 21"/>
      <sheetName val="Chptr Sum July 21"/>
      <sheetName val="Summary June 21"/>
      <sheetName val="Chptr Sum June 21 "/>
      <sheetName val="Summary May 21"/>
      <sheetName val="Chptr Sum May 21"/>
      <sheetName val="Summary April 21"/>
      <sheetName val="Chptr Sum April 21"/>
      <sheetName val="Summary March 21"/>
      <sheetName val="Chptr Sum March 21"/>
      <sheetName val="Summary February 21"/>
      <sheetName val="Chptr Sum February 21 "/>
      <sheetName val="Summary January 21"/>
      <sheetName val="Chptr Sum January 21"/>
      <sheetName val="2021 Chapter Input Drop "/>
      <sheetName val="2021 Chapter Input New"/>
      <sheetName val="2021 Chapter Input Renew"/>
      <sheetName val="2021 Chapter Input Totals"/>
      <sheetName val="Summary December 20"/>
      <sheetName val="Chptr Sum December 20"/>
      <sheetName val="Summary November 20"/>
      <sheetName val="Chptr Sum November 20"/>
      <sheetName val="Summary October 20"/>
      <sheetName val="Chptr Sum October 20"/>
      <sheetName val="Summary September 20"/>
      <sheetName val="Chptr Sum September 20"/>
      <sheetName val="Summary August 2020"/>
      <sheetName val="Chptr Sum August 20"/>
      <sheetName val="Summary July 2020"/>
      <sheetName val="Chptr Sum July 20"/>
      <sheetName val="Summary June 2020"/>
      <sheetName val="Chptr Sum June 20 "/>
      <sheetName val="Summary May 2020"/>
      <sheetName val="Chptr Sum May 20"/>
      <sheetName val="Summary April 2020"/>
      <sheetName val="Chptr Sum April 20"/>
      <sheetName val="Summary March 2020"/>
      <sheetName val="Chptr Sum March 20"/>
      <sheetName val="Summary Feb 2020"/>
      <sheetName val="Chptr Sum Feb 20"/>
      <sheetName val="Summary Jan 2020"/>
      <sheetName val="Chptr Sum Jan 20"/>
      <sheetName val="2020 Chapter Input Drop"/>
      <sheetName val="2020 Chapter Input New "/>
      <sheetName val="2020 Chapter Input Renew"/>
      <sheetName val="2020 Chapter Input Totals"/>
      <sheetName val="Summary Dec 2019"/>
      <sheetName val="Chptr Sum Dec 19 "/>
      <sheetName val="Summary Nov 2019"/>
      <sheetName val="Chptr Sum Nov 19 "/>
      <sheetName val="Summary Oct 2019"/>
      <sheetName val="Chptr Sum Oct 19 "/>
      <sheetName val="Summary Sept 2019"/>
      <sheetName val="Chptr Sum Sept 19 "/>
      <sheetName val="Summary Aug 2019"/>
      <sheetName val="Chptr Sum Aug 19"/>
      <sheetName val="Summary July 2019"/>
      <sheetName val="Chptr Sum July 19"/>
      <sheetName val="Summary June 2019"/>
      <sheetName val="Chptr Sum June 19"/>
      <sheetName val="Summary May 2019"/>
      <sheetName val="Chptr Sum May 19"/>
      <sheetName val="Summary April 2019"/>
      <sheetName val="Chptr Sum April 19"/>
      <sheetName val="Summary March 2019"/>
      <sheetName val="Chptr Sum March 19"/>
      <sheetName val="Summary Feb 2019"/>
      <sheetName val="Chptr Sum Feb 19 "/>
      <sheetName val="Summary Jan 2019"/>
      <sheetName val="Chptr Sum Jan 19"/>
      <sheetName val="2019 Chapter Input New"/>
      <sheetName val="2019 Chapter Input Drop"/>
      <sheetName val="2019 Chapter Input Renew"/>
      <sheetName val="2019 Chapter Input Totals"/>
      <sheetName val="NEW SUMMARY 18"/>
      <sheetName val="Summary Dec 2018"/>
      <sheetName val="Chptr Sum Dec 18"/>
      <sheetName val="Summary Nov 2018"/>
      <sheetName val="Chptr Sum Nov 18"/>
      <sheetName val="Summary Oct 2018"/>
      <sheetName val="Chptr Sum Oct18 "/>
      <sheetName val="Summary Sept 2018"/>
      <sheetName val="Chptr Sum SEPT18"/>
      <sheetName val="Summary Aug 2018 "/>
      <sheetName val="Chptr Sum Aug 18"/>
      <sheetName val="Summary July 2018"/>
      <sheetName val="Chptr Sum July 18 "/>
      <sheetName val="Summary June 2018 "/>
      <sheetName val="Chptr Sum June 18"/>
      <sheetName val="Summary May 2018"/>
      <sheetName val="Chptr Sum May 18 "/>
      <sheetName val="Summary April 2018"/>
      <sheetName val="Chptr Sum April 18 "/>
      <sheetName val="Summary March 2018 "/>
      <sheetName val="Chptr Sum March 18"/>
      <sheetName val="Summary February 2018 "/>
      <sheetName val="Chptr Sum Feb 18"/>
      <sheetName val="Summary January 2018"/>
      <sheetName val="Chptr Sum Jan 18"/>
      <sheetName val="2018 Chapter Input Drop"/>
      <sheetName val="2018 Chapter Input New"/>
      <sheetName val="2018 Chapter Input Renew"/>
      <sheetName val="2018 Chapter Input Totals"/>
      <sheetName val="Enlisted Snapshot"/>
      <sheetName val="Summary November 17 "/>
      <sheetName val="Chptr Sum Nov 17 "/>
      <sheetName val="Summary October 17"/>
      <sheetName val="Chptr Sum Oct 17"/>
      <sheetName val="Summary September 17"/>
      <sheetName val="Chptr Sum Sept 17"/>
      <sheetName val="Summary August 17"/>
      <sheetName val="Chptr Sum Aug 17"/>
      <sheetName val="Summary July 17"/>
      <sheetName val="Chptr Sum July 17"/>
      <sheetName val="Summary June 17"/>
      <sheetName val="Chptr Sum June 17"/>
      <sheetName val="Summary May 17"/>
      <sheetName val="Chptr Sum May 17"/>
      <sheetName val="Summary April 17"/>
      <sheetName val="Chptr Sum April 17"/>
      <sheetName val="Summary March 17"/>
      <sheetName val="Chptr Sum March 17"/>
      <sheetName val="Summary Feb 17"/>
      <sheetName val="Chptr Sum Feb 17"/>
      <sheetName val="Summary Jan 17"/>
      <sheetName val="Chptr Sum Jan 17"/>
      <sheetName val="NEW SUMMARY 17"/>
      <sheetName val="2017 Chapter Input Drop"/>
      <sheetName val="2017 Chapter Input New"/>
      <sheetName val="2017 Chapter Input Renew"/>
      <sheetName val="2017 Chapter Input Totals"/>
      <sheetName val="Rank Analysis 2017"/>
      <sheetName val="Summary Dec 16"/>
      <sheetName val="Chptr Sum Dec 16 "/>
      <sheetName val="Summary Nov 16"/>
      <sheetName val="Chptr Sum Nov 16"/>
      <sheetName val="Summary October 16"/>
      <sheetName val="Chptr Sum Oct 16"/>
      <sheetName val="Summary September 16 "/>
      <sheetName val="Chptr Sum Sept 16"/>
      <sheetName val="Summary August 16 "/>
      <sheetName val="Chptr Sum August 16 "/>
      <sheetName val="Summary July 16 "/>
      <sheetName val="Chptr Sum July 16"/>
      <sheetName val="Summary June 16"/>
      <sheetName val="Chptr Sum June 16"/>
      <sheetName val="Summary May 16"/>
      <sheetName val="Chptr Sum May 16 "/>
      <sheetName val="Summary April 16"/>
      <sheetName val="Chptr Sum April 16"/>
      <sheetName val="Summary March 16"/>
      <sheetName val="Chptr Sum March 16"/>
      <sheetName val="Summary Feb 16"/>
      <sheetName val="Chptr Sum Feb 16"/>
      <sheetName val="Summary Jan 16"/>
      <sheetName val="Chptr Sum Jan 16"/>
      <sheetName val="NEW SUMMARY 16"/>
      <sheetName val="2016 Chapter Input Drop"/>
      <sheetName val="2016 Chapter Input New"/>
      <sheetName val="2016 Chapter Input Renew"/>
      <sheetName val="2016 Chapter Input Totals "/>
      <sheetName val="Rank Analysis 2016"/>
      <sheetName val="Summary Dec 15"/>
      <sheetName val="Chptr Sum Dec 15"/>
      <sheetName val="Summary Nov 15"/>
      <sheetName val="Chptr Sum Nov 15"/>
      <sheetName val="Summary Oct 15"/>
      <sheetName val="Chptr Sum Oct 15  "/>
      <sheetName val="Summary Sept 15"/>
      <sheetName val="Chptr Sum Sept 15 "/>
      <sheetName val="Summary August 15"/>
      <sheetName val="Chptr Sum August 15"/>
      <sheetName val="Summary July 15"/>
      <sheetName val="Chptr Sum July 15"/>
      <sheetName val="Summary June 15"/>
      <sheetName val="Chptr Sum June 15"/>
      <sheetName val="Summary May 15"/>
      <sheetName val="Chptr Sum May 15"/>
      <sheetName val="Summary April 15"/>
      <sheetName val="Chptr Sum Apr 15"/>
      <sheetName val="Summary March 15"/>
      <sheetName val="Chptr Sum Mar 15"/>
      <sheetName val="Summary Feb 15"/>
      <sheetName val="Chptr Sum Feb 15"/>
      <sheetName val="Summary Jan 15"/>
      <sheetName val="Chptr Sum Jan 15"/>
      <sheetName val="NEW SUMMARY 15"/>
      <sheetName val="2015 Chapter Input Drop"/>
      <sheetName val="2015 Chapter Input New "/>
      <sheetName val="2015 Chapter Input Renew"/>
      <sheetName val="2015 Chapter Input Totals"/>
      <sheetName val="Rank Analysis 2015"/>
      <sheetName val="Summary Dec 14"/>
      <sheetName val="Chptr Sum Dec 14"/>
      <sheetName val="Summary Nov 14"/>
      <sheetName val="Chptr Sum Nov 14"/>
      <sheetName val="Summary Oct 14"/>
      <sheetName val="Chptr Sum Oct 14"/>
      <sheetName val="NEW SUMMARY 14"/>
      <sheetName val="2014 Chapter Input Totals"/>
      <sheetName val="2014 Chapter Input Drop"/>
      <sheetName val="2014 Chapter Input New"/>
      <sheetName val="2014 Chapter Input Renew"/>
      <sheetName val="Rank Analysis 2014"/>
      <sheetName val="Summary Sept 14"/>
      <sheetName val="Chptr Sum Sept 14"/>
      <sheetName val="Summary August 14"/>
      <sheetName val="Chptr Sum August 14"/>
      <sheetName val="Summary July 14"/>
      <sheetName val="Chptr Sum July 14"/>
      <sheetName val="Summary June 14"/>
      <sheetName val="Chptr Sum June 14"/>
      <sheetName val="Summary May 14 "/>
      <sheetName val="Chptr Sum May 14"/>
      <sheetName val="Summary Apr 14 "/>
      <sheetName val="Chptr Sum Apr 14"/>
      <sheetName val="Summary Mar 14"/>
      <sheetName val="Chptr Sum Mar 14"/>
      <sheetName val="Summary Feb 14"/>
      <sheetName val="Chptr Sum Feb 14"/>
      <sheetName val="Summary Jan 14"/>
      <sheetName val="Chptr Sum Jan 14"/>
      <sheetName val="Summary Dec 13"/>
      <sheetName val="2013 Chapter Input Totals"/>
      <sheetName val="Chptr Sum Dec 13"/>
      <sheetName val="NEW SUMMARY 13"/>
      <sheetName val="Summary Nov 13"/>
      <sheetName val="Chptr Sum Nov 13"/>
      <sheetName val="2013 Chapter Input Drop"/>
      <sheetName val="2013 Chapter Input Renew"/>
      <sheetName val="2013 Chapter Input New"/>
      <sheetName val="Summary Oct 13"/>
      <sheetName val="Chptr Sum Oct 13"/>
      <sheetName val="Summary Sept 13 "/>
      <sheetName val="Chptr Sum Sept 13 "/>
      <sheetName val="Summary Aug 13 "/>
      <sheetName val="Chptr Sum Aug 13"/>
      <sheetName val="Summary July 13"/>
      <sheetName val="Chptr Sum July 13 "/>
      <sheetName val="Summary June 13"/>
      <sheetName val="Chptr Sum June 13 "/>
      <sheetName val="Summary May 13"/>
      <sheetName val="Chptr Sum May 13"/>
      <sheetName val="Summary Apr 13"/>
      <sheetName val="Chptr Sum Apr 13"/>
      <sheetName val="Summary Mar 13"/>
      <sheetName val="Chptr Sum Mar 13"/>
      <sheetName val="NEW SUMMARY 12"/>
      <sheetName val="Summary Feb 13"/>
      <sheetName val="Summary Jan 13"/>
      <sheetName val="Chptr Sum Jan 13"/>
      <sheetName val="3 yr comp raw data"/>
      <sheetName val="Sheet2"/>
      <sheetName val="Trends"/>
    </sheetNames>
    <sheetDataSet>
      <sheetData sheetId="12">
        <row r="4">
          <cell r="G4">
            <v>1</v>
          </cell>
          <cell r="N4">
            <v>14</v>
          </cell>
        </row>
        <row r="12">
          <cell r="G12">
            <v>0</v>
          </cell>
          <cell r="N12">
            <v>4</v>
          </cell>
        </row>
        <row r="20">
          <cell r="G20">
            <v>0</v>
          </cell>
          <cell r="N20">
            <v>1</v>
          </cell>
        </row>
        <row r="28">
          <cell r="G28">
            <v>0</v>
          </cell>
          <cell r="N28">
            <v>2</v>
          </cell>
        </row>
        <row r="30">
          <cell r="G30">
            <v>0</v>
          </cell>
          <cell r="N30">
            <v>0</v>
          </cell>
        </row>
        <row r="36">
          <cell r="G36">
            <v>1</v>
          </cell>
          <cell r="N36">
            <v>2</v>
          </cell>
        </row>
        <row r="44">
          <cell r="G44">
            <v>1</v>
          </cell>
          <cell r="N44">
            <v>12</v>
          </cell>
        </row>
        <row r="52">
          <cell r="G52">
            <v>6</v>
          </cell>
          <cell r="N52">
            <v>22</v>
          </cell>
        </row>
        <row r="60">
          <cell r="G60">
            <v>0</v>
          </cell>
          <cell r="N60">
            <v>4</v>
          </cell>
        </row>
        <row r="68">
          <cell r="G68">
            <v>0</v>
          </cell>
          <cell r="N68">
            <v>6</v>
          </cell>
        </row>
        <row r="76">
          <cell r="G76">
            <v>0</v>
          </cell>
          <cell r="N76">
            <v>5</v>
          </cell>
        </row>
        <row r="84">
          <cell r="G84">
            <v>0</v>
          </cell>
          <cell r="N84">
            <v>0</v>
          </cell>
        </row>
        <row r="92">
          <cell r="G92">
            <v>9</v>
          </cell>
          <cell r="N92">
            <v>79</v>
          </cell>
        </row>
        <row r="100">
          <cell r="G100">
            <v>5</v>
          </cell>
          <cell r="N100">
            <v>8</v>
          </cell>
        </row>
        <row r="108">
          <cell r="G108">
            <v>0</v>
          </cell>
          <cell r="N108">
            <v>0</v>
          </cell>
        </row>
        <row r="116">
          <cell r="G116">
            <v>4</v>
          </cell>
          <cell r="N116">
            <v>20</v>
          </cell>
        </row>
        <row r="124">
          <cell r="G124">
            <v>0</v>
          </cell>
          <cell r="N124">
            <v>4</v>
          </cell>
        </row>
        <row r="132">
          <cell r="G132">
            <v>0</v>
          </cell>
          <cell r="N132">
            <v>1</v>
          </cell>
        </row>
        <row r="140">
          <cell r="G140">
            <v>3</v>
          </cell>
          <cell r="N140">
            <v>18</v>
          </cell>
        </row>
        <row r="148">
          <cell r="G148">
            <v>1</v>
          </cell>
          <cell r="N148">
            <v>2</v>
          </cell>
        </row>
        <row r="156">
          <cell r="G156">
            <v>0</v>
          </cell>
          <cell r="N156">
            <v>3</v>
          </cell>
        </row>
        <row r="164">
          <cell r="G164">
            <v>2</v>
          </cell>
          <cell r="N164">
            <v>9</v>
          </cell>
        </row>
        <row r="172">
          <cell r="G172">
            <v>3</v>
          </cell>
          <cell r="N172">
            <v>10</v>
          </cell>
        </row>
        <row r="180">
          <cell r="G180">
            <v>0</v>
          </cell>
          <cell r="N180">
            <v>6</v>
          </cell>
        </row>
        <row r="188">
          <cell r="G188">
            <v>0</v>
          </cell>
          <cell r="N188">
            <v>0</v>
          </cell>
        </row>
        <row r="196">
          <cell r="G196">
            <v>1</v>
          </cell>
          <cell r="N196">
            <v>42</v>
          </cell>
        </row>
        <row r="204">
          <cell r="G204">
            <v>1</v>
          </cell>
          <cell r="N204">
            <v>11</v>
          </cell>
        </row>
        <row r="220">
          <cell r="G220">
            <v>0</v>
          </cell>
          <cell r="N220">
            <v>10</v>
          </cell>
        </row>
        <row r="228">
          <cell r="G228">
            <v>11</v>
          </cell>
          <cell r="N228">
            <v>194</v>
          </cell>
        </row>
        <row r="236">
          <cell r="G236">
            <v>2</v>
          </cell>
          <cell r="N236">
            <v>9</v>
          </cell>
        </row>
        <row r="244">
          <cell r="G244">
            <v>12</v>
          </cell>
          <cell r="N244">
            <v>112</v>
          </cell>
        </row>
        <row r="252">
          <cell r="G252">
            <v>12</v>
          </cell>
          <cell r="N252">
            <v>135</v>
          </cell>
        </row>
        <row r="260">
          <cell r="G260">
            <v>2</v>
          </cell>
          <cell r="N260">
            <v>4</v>
          </cell>
        </row>
      </sheetData>
      <sheetData sheetId="13">
        <row r="14">
          <cell r="FF14">
            <v>0</v>
          </cell>
          <cell r="FM14">
            <v>7</v>
          </cell>
        </row>
        <row r="15">
          <cell r="FF15">
            <v>0</v>
          </cell>
          <cell r="FM15">
            <v>10</v>
          </cell>
        </row>
        <row r="16">
          <cell r="FF16">
            <v>1</v>
          </cell>
          <cell r="FM16">
            <v>36</v>
          </cell>
        </row>
        <row r="17">
          <cell r="FF17">
            <v>0</v>
          </cell>
          <cell r="FM17">
            <v>10</v>
          </cell>
        </row>
        <row r="18">
          <cell r="FF18">
            <v>1</v>
          </cell>
          <cell r="FM18">
            <v>92</v>
          </cell>
        </row>
        <row r="19">
          <cell r="FF19">
            <v>11</v>
          </cell>
          <cell r="FM19">
            <v>66</v>
          </cell>
        </row>
        <row r="22">
          <cell r="FF22">
            <v>1</v>
          </cell>
          <cell r="FM22">
            <v>71</v>
          </cell>
        </row>
        <row r="23">
          <cell r="FF23">
            <v>0</v>
          </cell>
          <cell r="FM23">
            <v>0</v>
          </cell>
        </row>
        <row r="24">
          <cell r="FF24">
            <v>7</v>
          </cell>
          <cell r="FM24">
            <v>59</v>
          </cell>
        </row>
        <row r="25">
          <cell r="FF25">
            <v>1</v>
          </cell>
          <cell r="FM25">
            <v>55</v>
          </cell>
        </row>
        <row r="26">
          <cell r="FF26">
            <v>2</v>
          </cell>
          <cell r="FM26">
            <v>38</v>
          </cell>
        </row>
        <row r="27">
          <cell r="FF27">
            <v>0</v>
          </cell>
          <cell r="FM27">
            <v>3</v>
          </cell>
        </row>
        <row r="28">
          <cell r="FF28">
            <v>0</v>
          </cell>
          <cell r="FM28">
            <v>0</v>
          </cell>
        </row>
        <row r="30">
          <cell r="FF30">
            <v>0</v>
          </cell>
          <cell r="FM30">
            <v>3</v>
          </cell>
        </row>
        <row r="32">
          <cell r="FF32">
            <v>1</v>
          </cell>
          <cell r="FM32">
            <v>7</v>
          </cell>
        </row>
        <row r="34">
          <cell r="FF34">
            <v>0</v>
          </cell>
          <cell r="FM34">
            <v>5</v>
          </cell>
        </row>
        <row r="38">
          <cell r="FF38">
            <v>0</v>
          </cell>
          <cell r="FM38">
            <v>0</v>
          </cell>
        </row>
        <row r="39">
          <cell r="FF39">
            <v>0</v>
          </cell>
          <cell r="FM39">
            <v>0</v>
          </cell>
        </row>
        <row r="40">
          <cell r="FF40">
            <v>0</v>
          </cell>
          <cell r="FM40">
            <v>35</v>
          </cell>
        </row>
        <row r="41">
          <cell r="FF41">
            <v>1</v>
          </cell>
          <cell r="FM41">
            <v>7</v>
          </cell>
        </row>
        <row r="42">
          <cell r="FF42">
            <v>11</v>
          </cell>
          <cell r="FM42">
            <v>83</v>
          </cell>
        </row>
        <row r="43">
          <cell r="FF43">
            <v>27</v>
          </cell>
          <cell r="FM43">
            <v>242</v>
          </cell>
        </row>
        <row r="45">
          <cell r="FF45">
            <v>2</v>
          </cell>
          <cell r="FM45">
            <v>6</v>
          </cell>
        </row>
        <row r="46">
          <cell r="FF46">
            <v>0</v>
          </cell>
          <cell r="FM46">
            <v>0</v>
          </cell>
        </row>
        <row r="47">
          <cell r="FF47">
            <v>11</v>
          </cell>
          <cell r="FM47">
            <v>115</v>
          </cell>
        </row>
        <row r="48">
          <cell r="FF48">
            <v>0</v>
          </cell>
          <cell r="FM48">
            <v>10</v>
          </cell>
        </row>
        <row r="49">
          <cell r="FF49">
            <v>8</v>
          </cell>
          <cell r="FM49">
            <v>76</v>
          </cell>
        </row>
        <row r="50">
          <cell r="EK50">
            <v>0</v>
          </cell>
          <cell r="FF50">
            <v>0</v>
          </cell>
        </row>
        <row r="52">
          <cell r="FF52">
            <v>0</v>
          </cell>
          <cell r="FM52">
            <v>0</v>
          </cell>
        </row>
        <row r="53">
          <cell r="FF53">
            <v>0</v>
          </cell>
          <cell r="FM53">
            <v>0</v>
          </cell>
        </row>
        <row r="54">
          <cell r="FF54">
            <v>1</v>
          </cell>
          <cell r="FM54">
            <v>7</v>
          </cell>
        </row>
        <row r="55">
          <cell r="FF55">
            <v>0</v>
          </cell>
          <cell r="FM55">
            <v>1</v>
          </cell>
        </row>
        <row r="56">
          <cell r="FF56">
            <v>0</v>
          </cell>
          <cell r="FM56">
            <v>12</v>
          </cell>
        </row>
        <row r="59">
          <cell r="FF59">
            <v>8</v>
          </cell>
          <cell r="FM59">
            <v>0</v>
          </cell>
        </row>
        <row r="60">
          <cell r="FF60">
            <v>1</v>
          </cell>
          <cell r="FM60">
            <v>0</v>
          </cell>
        </row>
        <row r="61">
          <cell r="FF61">
            <v>26</v>
          </cell>
          <cell r="FM61">
            <v>0</v>
          </cell>
        </row>
        <row r="62">
          <cell r="FF62">
            <v>11</v>
          </cell>
          <cell r="FM62">
            <v>0</v>
          </cell>
        </row>
        <row r="63">
          <cell r="FF63">
            <v>21</v>
          </cell>
          <cell r="FM63">
            <v>0</v>
          </cell>
        </row>
        <row r="64">
          <cell r="FF64">
            <v>10</v>
          </cell>
          <cell r="FM64">
            <v>0</v>
          </cell>
        </row>
        <row r="65">
          <cell r="FF65">
            <v>0</v>
          </cell>
          <cell r="FM65">
            <v>0</v>
          </cell>
        </row>
      </sheetData>
      <sheetData sheetId="14">
        <row r="4">
          <cell r="G4">
            <v>0</v>
          </cell>
          <cell r="N4">
            <v>10</v>
          </cell>
        </row>
        <row r="12">
          <cell r="G12">
            <v>0</v>
          </cell>
          <cell r="N12">
            <v>7</v>
          </cell>
        </row>
        <row r="20">
          <cell r="G20">
            <v>1</v>
          </cell>
          <cell r="N20">
            <v>3</v>
          </cell>
        </row>
        <row r="28">
          <cell r="G28">
            <v>0</v>
          </cell>
          <cell r="N28">
            <v>1</v>
          </cell>
        </row>
        <row r="36">
          <cell r="G36">
            <v>0</v>
          </cell>
          <cell r="N36">
            <v>1</v>
          </cell>
        </row>
        <row r="44">
          <cell r="G44">
            <v>0</v>
          </cell>
          <cell r="N44">
            <v>7</v>
          </cell>
        </row>
        <row r="52">
          <cell r="G52">
            <v>0</v>
          </cell>
          <cell r="N52">
            <v>1</v>
          </cell>
        </row>
        <row r="60">
          <cell r="G60">
            <v>0</v>
          </cell>
          <cell r="N60">
            <v>7</v>
          </cell>
        </row>
        <row r="68">
          <cell r="G68">
            <v>0</v>
          </cell>
          <cell r="N68">
            <v>6</v>
          </cell>
        </row>
        <row r="76">
          <cell r="G76">
            <v>0</v>
          </cell>
          <cell r="N76">
            <v>9</v>
          </cell>
        </row>
        <row r="84">
          <cell r="G84">
            <v>0</v>
          </cell>
          <cell r="N84">
            <v>2</v>
          </cell>
        </row>
        <row r="92">
          <cell r="G92">
            <v>1</v>
          </cell>
          <cell r="N92">
            <v>48</v>
          </cell>
        </row>
        <row r="100">
          <cell r="G100">
            <v>1</v>
          </cell>
          <cell r="N100">
            <v>7</v>
          </cell>
        </row>
        <row r="108">
          <cell r="G108">
            <v>0</v>
          </cell>
          <cell r="N108">
            <v>0</v>
          </cell>
        </row>
        <row r="116">
          <cell r="G116">
            <v>0</v>
          </cell>
          <cell r="N116">
            <v>10</v>
          </cell>
        </row>
        <row r="124">
          <cell r="G124">
            <v>3</v>
          </cell>
          <cell r="N124">
            <v>5</v>
          </cell>
        </row>
        <row r="132">
          <cell r="G132">
            <v>1</v>
          </cell>
          <cell r="N132">
            <v>8</v>
          </cell>
        </row>
        <row r="140">
          <cell r="G140">
            <v>0</v>
          </cell>
          <cell r="N140">
            <v>8</v>
          </cell>
        </row>
        <row r="148">
          <cell r="G148">
            <v>0</v>
          </cell>
          <cell r="N148">
            <v>3</v>
          </cell>
        </row>
        <row r="156">
          <cell r="G156">
            <v>0</v>
          </cell>
          <cell r="N156">
            <v>0</v>
          </cell>
        </row>
        <row r="164">
          <cell r="G164">
            <v>0</v>
          </cell>
          <cell r="N164">
            <v>4</v>
          </cell>
        </row>
        <row r="172">
          <cell r="G172">
            <v>2</v>
          </cell>
          <cell r="N172">
            <v>7</v>
          </cell>
        </row>
        <row r="180">
          <cell r="G180">
            <v>0</v>
          </cell>
          <cell r="N180">
            <v>11</v>
          </cell>
        </row>
        <row r="188">
          <cell r="G188">
            <v>0</v>
          </cell>
          <cell r="N188">
            <v>0</v>
          </cell>
        </row>
        <row r="196">
          <cell r="G196">
            <v>0</v>
          </cell>
          <cell r="N196">
            <v>20</v>
          </cell>
        </row>
        <row r="204">
          <cell r="G204">
            <v>0</v>
          </cell>
          <cell r="N204">
            <v>9</v>
          </cell>
        </row>
        <row r="212">
          <cell r="G212">
            <v>0</v>
          </cell>
          <cell r="N212">
            <v>0</v>
          </cell>
        </row>
        <row r="220">
          <cell r="G220">
            <v>0</v>
          </cell>
          <cell r="N220">
            <v>6</v>
          </cell>
        </row>
        <row r="228">
          <cell r="G228">
            <v>5</v>
          </cell>
          <cell r="N228">
            <v>79</v>
          </cell>
        </row>
        <row r="236">
          <cell r="G236">
            <v>0</v>
          </cell>
          <cell r="N236">
            <v>4</v>
          </cell>
        </row>
        <row r="244">
          <cell r="G244">
            <v>9</v>
          </cell>
          <cell r="N244">
            <v>92</v>
          </cell>
        </row>
        <row r="252">
          <cell r="G252">
            <v>2</v>
          </cell>
          <cell r="N252">
            <v>72</v>
          </cell>
        </row>
        <row r="260">
          <cell r="G260">
            <v>0</v>
          </cell>
          <cell r="N260">
            <v>15</v>
          </cell>
        </row>
      </sheetData>
      <sheetData sheetId="15">
        <row r="4">
          <cell r="G4">
            <v>1</v>
          </cell>
          <cell r="N4">
            <v>8</v>
          </cell>
        </row>
        <row r="12">
          <cell r="G12">
            <v>3</v>
          </cell>
          <cell r="N12">
            <v>14</v>
          </cell>
        </row>
        <row r="20">
          <cell r="G20">
            <v>0</v>
          </cell>
          <cell r="N20">
            <v>1</v>
          </cell>
        </row>
        <row r="28">
          <cell r="G28">
            <v>0</v>
          </cell>
          <cell r="N28">
            <v>1</v>
          </cell>
        </row>
        <row r="36">
          <cell r="G36">
            <v>0</v>
          </cell>
          <cell r="N36">
            <v>1</v>
          </cell>
        </row>
        <row r="44">
          <cell r="G44">
            <v>0</v>
          </cell>
          <cell r="N44">
            <v>10</v>
          </cell>
        </row>
        <row r="52">
          <cell r="G52">
            <v>0</v>
          </cell>
          <cell r="N52">
            <v>1</v>
          </cell>
        </row>
        <row r="60">
          <cell r="G60">
            <v>1</v>
          </cell>
          <cell r="N60">
            <v>3</v>
          </cell>
        </row>
        <row r="68">
          <cell r="G68">
            <v>0</v>
          </cell>
          <cell r="N68">
            <v>5</v>
          </cell>
        </row>
        <row r="76">
          <cell r="G76">
            <v>1</v>
          </cell>
          <cell r="N76">
            <v>8</v>
          </cell>
        </row>
        <row r="84">
          <cell r="G84">
            <v>0</v>
          </cell>
          <cell r="N84">
            <v>1</v>
          </cell>
        </row>
        <row r="92">
          <cell r="G92">
            <v>6</v>
          </cell>
          <cell r="N92">
            <v>85</v>
          </cell>
        </row>
        <row r="100">
          <cell r="G100">
            <v>0</v>
          </cell>
          <cell r="N100">
            <v>5</v>
          </cell>
        </row>
        <row r="108">
          <cell r="G108">
            <v>0</v>
          </cell>
          <cell r="N108">
            <v>1</v>
          </cell>
        </row>
        <row r="116">
          <cell r="G116">
            <v>1</v>
          </cell>
          <cell r="N116">
            <v>17</v>
          </cell>
        </row>
        <row r="124">
          <cell r="G124">
            <v>0</v>
          </cell>
          <cell r="N124">
            <v>5</v>
          </cell>
        </row>
        <row r="132">
          <cell r="G132">
            <v>0</v>
          </cell>
          <cell r="N132">
            <v>3</v>
          </cell>
        </row>
        <row r="140">
          <cell r="G140">
            <v>1</v>
          </cell>
          <cell r="N140">
            <v>17</v>
          </cell>
        </row>
        <row r="148">
          <cell r="G148">
            <v>1</v>
          </cell>
          <cell r="N148">
            <v>4</v>
          </cell>
        </row>
        <row r="156">
          <cell r="G156">
            <v>0</v>
          </cell>
          <cell r="N156">
            <v>1</v>
          </cell>
        </row>
        <row r="164">
          <cell r="G164">
            <v>1</v>
          </cell>
          <cell r="N164">
            <v>4</v>
          </cell>
        </row>
        <row r="172">
          <cell r="G172">
            <v>6</v>
          </cell>
          <cell r="N172">
            <v>21</v>
          </cell>
        </row>
        <row r="180">
          <cell r="G180">
            <v>0</v>
          </cell>
          <cell r="N180">
            <v>14</v>
          </cell>
        </row>
        <row r="188">
          <cell r="G188">
            <v>0</v>
          </cell>
          <cell r="N188">
            <v>0</v>
          </cell>
        </row>
        <row r="196">
          <cell r="G196">
            <v>2</v>
          </cell>
          <cell r="N196">
            <v>8</v>
          </cell>
        </row>
        <row r="204">
          <cell r="G204">
            <v>2</v>
          </cell>
          <cell r="N204">
            <v>16</v>
          </cell>
        </row>
        <row r="212">
          <cell r="G212">
            <v>0</v>
          </cell>
          <cell r="N212">
            <v>0</v>
          </cell>
        </row>
        <row r="220">
          <cell r="G220">
            <v>0</v>
          </cell>
          <cell r="N220">
            <v>0</v>
          </cell>
        </row>
        <row r="228">
          <cell r="G228">
            <v>7</v>
          </cell>
          <cell r="N228">
            <v>62</v>
          </cell>
        </row>
        <row r="236">
          <cell r="G236">
            <v>0</v>
          </cell>
          <cell r="N236">
            <v>13</v>
          </cell>
        </row>
        <row r="244">
          <cell r="G244">
            <v>25</v>
          </cell>
          <cell r="N244">
            <v>200</v>
          </cell>
        </row>
        <row r="252">
          <cell r="G252">
            <v>3</v>
          </cell>
          <cell r="N252">
            <v>63</v>
          </cell>
        </row>
        <row r="260">
          <cell r="G260">
            <v>0</v>
          </cell>
          <cell r="N260">
            <v>2</v>
          </cell>
        </row>
      </sheetData>
      <sheetData sheetId="16">
        <row r="4">
          <cell r="H4">
            <v>241</v>
          </cell>
        </row>
        <row r="12">
          <cell r="H12">
            <v>172</v>
          </cell>
        </row>
        <row r="20">
          <cell r="H20">
            <v>17</v>
          </cell>
        </row>
        <row r="28">
          <cell r="H28">
            <v>58</v>
          </cell>
        </row>
        <row r="36">
          <cell r="H36">
            <v>55</v>
          </cell>
        </row>
        <row r="44">
          <cell r="H44">
            <v>108</v>
          </cell>
        </row>
        <row r="52">
          <cell r="H52">
            <v>30</v>
          </cell>
        </row>
        <row r="60">
          <cell r="H60">
            <v>118</v>
          </cell>
        </row>
        <row r="68">
          <cell r="H68">
            <v>75</v>
          </cell>
        </row>
        <row r="76">
          <cell r="H76">
            <v>91</v>
          </cell>
        </row>
        <row r="84">
          <cell r="H84">
            <v>13</v>
          </cell>
        </row>
        <row r="92">
          <cell r="H92">
            <v>867</v>
          </cell>
        </row>
        <row r="100">
          <cell r="H100">
            <v>62</v>
          </cell>
        </row>
        <row r="108">
          <cell r="H108">
            <v>1</v>
          </cell>
        </row>
        <row r="116">
          <cell r="H116">
            <v>186</v>
          </cell>
        </row>
        <row r="124">
          <cell r="H124">
            <v>49</v>
          </cell>
        </row>
        <row r="132">
          <cell r="H132">
            <v>56</v>
          </cell>
        </row>
        <row r="140">
          <cell r="H140">
            <v>158</v>
          </cell>
        </row>
        <row r="148">
          <cell r="H148">
            <v>44</v>
          </cell>
        </row>
        <row r="156">
          <cell r="H156">
            <v>19</v>
          </cell>
        </row>
        <row r="164">
          <cell r="H164">
            <v>96</v>
          </cell>
        </row>
        <row r="172">
          <cell r="H172">
            <v>101</v>
          </cell>
        </row>
        <row r="180">
          <cell r="H180">
            <v>121</v>
          </cell>
        </row>
        <row r="188">
          <cell r="H188">
            <v>0</v>
          </cell>
        </row>
        <row r="196">
          <cell r="H196">
            <v>139</v>
          </cell>
        </row>
        <row r="204">
          <cell r="H204">
            <v>132</v>
          </cell>
        </row>
        <row r="220">
          <cell r="H220">
            <v>19</v>
          </cell>
        </row>
        <row r="228">
          <cell r="H228">
            <v>794</v>
          </cell>
        </row>
        <row r="236">
          <cell r="H236">
            <v>61</v>
          </cell>
        </row>
        <row r="244">
          <cell r="H244">
            <v>1639</v>
          </cell>
        </row>
        <row r="252">
          <cell r="H252">
            <v>1023</v>
          </cell>
        </row>
        <row r="260">
          <cell r="H260">
            <v>73</v>
          </cell>
        </row>
      </sheetData>
      <sheetData sheetId="17">
        <row r="5">
          <cell r="EI5">
            <v>390</v>
          </cell>
        </row>
        <row r="6">
          <cell r="EI6">
            <v>18</v>
          </cell>
        </row>
        <row r="8">
          <cell r="EI8">
            <v>1641</v>
          </cell>
        </row>
        <row r="9">
          <cell r="EI9">
            <v>380</v>
          </cell>
        </row>
        <row r="11">
          <cell r="EI11">
            <v>3114</v>
          </cell>
        </row>
        <row r="12">
          <cell r="EI12">
            <v>1075</v>
          </cell>
        </row>
        <row r="13">
          <cell r="EI13">
            <v>0</v>
          </cell>
        </row>
        <row r="18">
          <cell r="EI18">
            <v>398</v>
          </cell>
        </row>
        <row r="19">
          <cell r="EI19">
            <v>6220</v>
          </cell>
        </row>
      </sheetData>
      <sheetData sheetId="108">
        <row r="212">
          <cell r="N212">
            <v>0</v>
          </cell>
        </row>
      </sheetData>
      <sheetData sheetId="217">
        <row r="18">
          <cell r="BG18">
            <v>1387</v>
          </cell>
        </row>
        <row r="19">
          <cell r="BG19">
            <v>5422</v>
          </cell>
        </row>
      </sheetData>
      <sheetData sheetId="247">
        <row r="18">
          <cell r="AU18">
            <v>1340</v>
          </cell>
        </row>
        <row r="19">
          <cell r="AU19">
            <v>5294</v>
          </cell>
        </row>
      </sheetData>
      <sheetData sheetId="277">
        <row r="18">
          <cell r="AI18">
            <v>1192</v>
          </cell>
        </row>
        <row r="19">
          <cell r="AI19">
            <v>4994</v>
          </cell>
        </row>
      </sheetData>
      <sheetData sheetId="289">
        <row r="18">
          <cell r="K18">
            <v>893</v>
          </cell>
          <cell r="W18">
            <v>945</v>
          </cell>
        </row>
        <row r="19">
          <cell r="K19">
            <v>5065</v>
          </cell>
          <cell r="W19">
            <v>4885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May 2024"/>
      <sheetName val="Chptr Sum May 2024 "/>
      <sheetName val="Summary April 2024 "/>
      <sheetName val="Chptr Sum April 2024"/>
      <sheetName val="Summary March 2024"/>
      <sheetName val="Chptr Sum March 2024"/>
      <sheetName val="Summary February 2024"/>
      <sheetName val="Chptr Sum February 2024"/>
      <sheetName val="Summary January 2024"/>
      <sheetName val="Chptr Sum January 2024"/>
      <sheetName val="2024 Chapter Input Drop"/>
      <sheetName val="Raw Data"/>
      <sheetName val="2024 Chapter Input New"/>
      <sheetName val="2024 Chapter Input Renew"/>
      <sheetName val="2024 Chapter Input Totals "/>
      <sheetName val="NEW SUMMARY 19"/>
      <sheetName val="Sheet4"/>
      <sheetName val="Monthly Analysis by Year"/>
      <sheetName val="Rank Analysis "/>
      <sheetName val="Officer Graphic"/>
      <sheetName val="Enlisted Graphic"/>
      <sheetName val="Other Graphic"/>
      <sheetName val="USCG Graphic"/>
      <sheetName val="Summary December 2023"/>
      <sheetName val="Chptr Sum December 23"/>
      <sheetName val="Summary November 2023"/>
      <sheetName val="Chptr Sum November 23"/>
      <sheetName val="Summary October 2023"/>
      <sheetName val="Chptr Sum October 23"/>
      <sheetName val="Summary September 2023"/>
      <sheetName val="Chptr Sum September 23"/>
      <sheetName val="Summary August 2023"/>
      <sheetName val="Chptr Sum August 23"/>
      <sheetName val="Summary July 2023"/>
      <sheetName val="Chptr Sum July 23"/>
      <sheetName val="Summary June 2023"/>
      <sheetName val="Chptr Sum June 23"/>
      <sheetName val="Summary May 2023"/>
      <sheetName val="Chptr Sum May 23"/>
      <sheetName val="Summary April 2023"/>
      <sheetName val="Chptr Sum April 23"/>
      <sheetName val="Summary March 2023"/>
      <sheetName val="Chptr Sum March 23"/>
      <sheetName val="Summary February 2023"/>
      <sheetName val="Chptr Sum February 23"/>
      <sheetName val="Summary January 2023"/>
      <sheetName val="Chptr Sum January 23"/>
      <sheetName val="2023 Chapter Input Drop"/>
      <sheetName val="2023 Chapter Input New"/>
      <sheetName val="2023 Chapter Input Renew"/>
      <sheetName val="2023 Chapter Input Totals"/>
      <sheetName val="Summary December 2022 "/>
      <sheetName val="Chptr Sum December 22 "/>
      <sheetName val="Summary November 2022"/>
      <sheetName val="Chptr Sum November 22"/>
      <sheetName val="Summary October 2022"/>
      <sheetName val="Chptr Sum October 22"/>
      <sheetName val="Summary September 2022"/>
      <sheetName val="Chptr Sum September 22 "/>
      <sheetName val="Summary August 2022"/>
      <sheetName val="Chptr Sum August 22 "/>
      <sheetName val="Summary July 2022"/>
      <sheetName val="Chptr Sum July 22 "/>
      <sheetName val="Summary June 2022"/>
      <sheetName val="Chptr Sum June 22"/>
      <sheetName val="Summary May 2022"/>
      <sheetName val="Chptr Sum May 22"/>
      <sheetName val="Summary April 2022"/>
      <sheetName val="Chptr Sum April 22"/>
      <sheetName val="Summary March 2022"/>
      <sheetName val="Chptr Sum March 22"/>
      <sheetName val="Summary FEBRUARY 2022 "/>
      <sheetName val="Chptr Sum Feb 22"/>
      <sheetName val="Summary january 2022"/>
      <sheetName val="Chptr Sum Jan 22"/>
      <sheetName val="2022 Chapter Input Drop "/>
      <sheetName val="2022 Chapter Input New "/>
      <sheetName val="2022 Chapter Input Renew"/>
      <sheetName val="2022 Chapter Input Totals"/>
      <sheetName val="Summary December 21"/>
      <sheetName val="Chptr Sum Dec 21"/>
      <sheetName val="Summary November 21"/>
      <sheetName val="Chptr Sum Nov 21"/>
      <sheetName val="Summary October 21"/>
      <sheetName val="Chptr Sum Oct 21"/>
      <sheetName val="Summary September 21 "/>
      <sheetName val="Chptr Sum Sept 21"/>
      <sheetName val="Summary August 21"/>
      <sheetName val="Chptr Sum Aug 21"/>
      <sheetName val="Summary July 21"/>
      <sheetName val="Chptr Sum July 21"/>
      <sheetName val="Summary June 21"/>
      <sheetName val="Chptr Sum June 21 "/>
      <sheetName val="Summary May 21"/>
      <sheetName val="Chptr Sum May 21"/>
      <sheetName val="Summary April 21"/>
      <sheetName val="Chptr Sum April 21"/>
      <sheetName val="Summary March 21"/>
      <sheetName val="Chptr Sum March 21"/>
      <sheetName val="Summary February 21"/>
      <sheetName val="Chptr Sum February 21 "/>
      <sheetName val="Summary January 21"/>
      <sheetName val="Chptr Sum January 21"/>
      <sheetName val="2021 Chapter Input Drop "/>
      <sheetName val="2021 Chapter Input New"/>
      <sheetName val="2021 Chapter Input Renew"/>
      <sheetName val="2021 Chapter Input Totals"/>
      <sheetName val="Summary December 20"/>
      <sheetName val="Chptr Sum December 20"/>
      <sheetName val="Summary November 20"/>
      <sheetName val="Chptr Sum November 20"/>
      <sheetName val="Summary October 20"/>
      <sheetName val="Chptr Sum October 20"/>
      <sheetName val="Summary September 20"/>
      <sheetName val="Chptr Sum September 20"/>
      <sheetName val="Summary August 2020"/>
      <sheetName val="Chptr Sum August 20"/>
      <sheetName val="Summary July 2020"/>
      <sheetName val="Chptr Sum July 20"/>
      <sheetName val="Summary June 2020"/>
      <sheetName val="Chptr Sum June 20 "/>
      <sheetName val="Summary May 2020"/>
      <sheetName val="Chptr Sum May 20"/>
      <sheetName val="Summary April 2020"/>
      <sheetName val="Chptr Sum April 20"/>
      <sheetName val="Summary March 2020"/>
      <sheetName val="Chptr Sum March 20"/>
      <sheetName val="Summary Feb 2020"/>
      <sheetName val="Chptr Sum Feb 20"/>
      <sheetName val="Summary Jan 2020"/>
      <sheetName val="Chptr Sum Jan 20"/>
      <sheetName val="2020 Chapter Input Drop"/>
      <sheetName val="2020 Chapter Input New "/>
      <sheetName val="2020 Chapter Input Renew"/>
      <sheetName val="2020 Chapter Input Totals"/>
      <sheetName val="Summary Dec 2019"/>
      <sheetName val="Chptr Sum Dec 19 "/>
      <sheetName val="Summary Nov 2019"/>
      <sheetName val="Chptr Sum Nov 19 "/>
      <sheetName val="Summary Oct 2019"/>
      <sheetName val="Chptr Sum Oct 19 "/>
      <sheetName val="Summary Sept 2019"/>
      <sheetName val="Chptr Sum Sept 19 "/>
      <sheetName val="Summary Aug 2019"/>
      <sheetName val="Chptr Sum Aug 19"/>
      <sheetName val="Summary July 2019"/>
      <sheetName val="Chptr Sum July 19"/>
      <sheetName val="Summary June 2019"/>
      <sheetName val="Chptr Sum June 19"/>
      <sheetName val="Summary May 2019"/>
      <sheetName val="Chptr Sum May 19"/>
      <sheetName val="Summary April 2019"/>
      <sheetName val="Chptr Sum April 19"/>
      <sheetName val="Summary March 2019"/>
      <sheetName val="Chptr Sum March 19"/>
      <sheetName val="Summary Feb 2019"/>
      <sheetName val="Chptr Sum Feb 19 "/>
      <sheetName val="Summary Jan 2019"/>
      <sheetName val="Chptr Sum Jan 19"/>
      <sheetName val="2019 Chapter Input New"/>
      <sheetName val="2019 Chapter Input Drop"/>
      <sheetName val="2019 Chapter Input Renew"/>
      <sheetName val="2019 Chapter Input Totals"/>
      <sheetName val="NEW SUMMARY 18"/>
      <sheetName val="Summary Dec 2018"/>
      <sheetName val="Chptr Sum Dec 18"/>
      <sheetName val="Summary Nov 2018"/>
      <sheetName val="Chptr Sum Nov 18"/>
      <sheetName val="Summary Oct 2018"/>
      <sheetName val="Chptr Sum Oct18 "/>
      <sheetName val="Summary Sept 2018"/>
      <sheetName val="Chptr Sum SEPT18"/>
      <sheetName val="Summary Aug 2018 "/>
      <sheetName val="Chptr Sum Aug 18"/>
      <sheetName val="Summary July 2018"/>
      <sheetName val="Chptr Sum July 18 "/>
      <sheetName val="Summary June 2018 "/>
      <sheetName val="Chptr Sum June 18"/>
      <sheetName val="Summary May 2018"/>
      <sheetName val="Chptr Sum May 18 "/>
      <sheetName val="Summary April 2018"/>
      <sheetName val="Chptr Sum April 18 "/>
      <sheetName val="Summary March 2018 "/>
      <sheetName val="Chptr Sum March 18"/>
      <sheetName val="Summary February 2018 "/>
      <sheetName val="Chptr Sum Feb 18"/>
      <sheetName val="Summary January 2018"/>
      <sheetName val="Chptr Sum Jan 18"/>
      <sheetName val="2018 Chapter Input Drop"/>
      <sheetName val="2018 Chapter Input New"/>
      <sheetName val="2018 Chapter Input Renew"/>
      <sheetName val="2018 Chapter Input Totals"/>
      <sheetName val="Enlisted Snapshot"/>
      <sheetName val="Summary November 17 "/>
      <sheetName val="Chptr Sum Nov 17 "/>
      <sheetName val="Summary October 17"/>
      <sheetName val="Chptr Sum Oct 17"/>
      <sheetName val="Summary September 17"/>
      <sheetName val="Chptr Sum Sept 17"/>
      <sheetName val="Summary August 17"/>
      <sheetName val="Chptr Sum Aug 17"/>
      <sheetName val="Summary July 17"/>
      <sheetName val="Chptr Sum July 17"/>
      <sheetName val="Summary June 17"/>
      <sheetName val="Chptr Sum June 17"/>
      <sheetName val="Summary May 17"/>
      <sheetName val="Chptr Sum May 17"/>
      <sheetName val="Summary April 17"/>
      <sheetName val="Chptr Sum April 17"/>
      <sheetName val="Summary March 17"/>
      <sheetName val="Chptr Sum March 17"/>
      <sheetName val="Summary Feb 17"/>
      <sheetName val="Chptr Sum Feb 17"/>
      <sheetName val="Summary Jan 17"/>
      <sheetName val="Chptr Sum Jan 17"/>
      <sheetName val="NEW SUMMARY 17"/>
      <sheetName val="2017 Chapter Input Drop"/>
      <sheetName val="2017 Chapter Input New"/>
      <sheetName val="2017 Chapter Input Renew"/>
      <sheetName val="2017 Chapter Input Totals"/>
      <sheetName val="Rank Analysis 2017"/>
      <sheetName val="Summary Dec 16"/>
      <sheetName val="Chptr Sum Dec 16 "/>
      <sheetName val="Summary Nov 16"/>
      <sheetName val="Chptr Sum Nov 16"/>
      <sheetName val="Summary October 16"/>
      <sheetName val="Chptr Sum Oct 16"/>
      <sheetName val="Summary September 16 "/>
      <sheetName val="Chptr Sum Sept 16"/>
      <sheetName val="Summary August 16 "/>
      <sheetName val="Chptr Sum August 16 "/>
      <sheetName val="Summary July 16 "/>
      <sheetName val="Chptr Sum July 16"/>
      <sheetName val="Summary June 16"/>
      <sheetName val="Chptr Sum June 16"/>
      <sheetName val="Summary May 16"/>
      <sheetName val="Chptr Sum May 16 "/>
      <sheetName val="Summary April 16"/>
      <sheetName val="Chptr Sum April 16"/>
      <sheetName val="Summary March 16"/>
      <sheetName val="Chptr Sum March 16"/>
      <sheetName val="Summary Feb 16"/>
      <sheetName val="Chptr Sum Feb 16"/>
      <sheetName val="Summary Jan 16"/>
      <sheetName val="Chptr Sum Jan 16"/>
      <sheetName val="NEW SUMMARY 16"/>
      <sheetName val="2016 Chapter Input Drop"/>
      <sheetName val="2016 Chapter Input New"/>
      <sheetName val="2016 Chapter Input Renew"/>
      <sheetName val="2016 Chapter Input Totals "/>
      <sheetName val="Rank Analysis 2016"/>
      <sheetName val="Summary Dec 15"/>
      <sheetName val="Chptr Sum Dec 15"/>
      <sheetName val="Summary Nov 15"/>
      <sheetName val="Chptr Sum Nov 15"/>
      <sheetName val="Summary Oct 15"/>
      <sheetName val="Chptr Sum Oct 15  "/>
      <sheetName val="Summary Sept 15"/>
      <sheetName val="Chptr Sum Sept 15 "/>
      <sheetName val="Summary August 15"/>
      <sheetName val="Chptr Sum August 15"/>
      <sheetName val="Summary July 15"/>
      <sheetName val="Chptr Sum July 15"/>
      <sheetName val="Summary June 15"/>
      <sheetName val="Chptr Sum June 15"/>
      <sheetName val="Summary May 15"/>
      <sheetName val="Chptr Sum May 15"/>
      <sheetName val="Summary April 15"/>
      <sheetName val="Chptr Sum Apr 15"/>
      <sheetName val="Summary March 15"/>
      <sheetName val="Chptr Sum Mar 15"/>
      <sheetName val="Summary Feb 15"/>
      <sheetName val="Chptr Sum Feb 15"/>
      <sheetName val="Summary Jan 15"/>
      <sheetName val="Chptr Sum Jan 15"/>
      <sheetName val="NEW SUMMARY 15"/>
      <sheetName val="2015 Chapter Input Drop"/>
      <sheetName val="2015 Chapter Input New "/>
      <sheetName val="2015 Chapter Input Renew"/>
      <sheetName val="2015 Chapter Input Totals"/>
      <sheetName val="Rank Analysis 2015"/>
      <sheetName val="Summary Dec 14"/>
      <sheetName val="Chptr Sum Dec 14"/>
      <sheetName val="Summary Nov 14"/>
      <sheetName val="Chptr Sum Nov 14"/>
      <sheetName val="Summary Oct 14"/>
      <sheetName val="Chptr Sum Oct 14"/>
      <sheetName val="NEW SUMMARY 14"/>
      <sheetName val="2014 Chapter Input Totals"/>
      <sheetName val="2014 Chapter Input Drop"/>
      <sheetName val="2014 Chapter Input New"/>
      <sheetName val="2014 Chapter Input Renew"/>
      <sheetName val="Rank Analysis 2014"/>
      <sheetName val="Summary Sept 14"/>
      <sheetName val="Chptr Sum Sept 14"/>
      <sheetName val="Summary August 14"/>
      <sheetName val="Chptr Sum August 14"/>
      <sheetName val="Summary July 14"/>
      <sheetName val="Chptr Sum July 14"/>
      <sheetName val="Summary June 14"/>
      <sheetName val="Chptr Sum June 14"/>
      <sheetName val="Summary May 14 "/>
      <sheetName val="Chptr Sum May 14"/>
      <sheetName val="Summary Apr 14 "/>
      <sheetName val="Chptr Sum Apr 14"/>
      <sheetName val="Summary Mar 14"/>
      <sheetName val="Chptr Sum Mar 14"/>
      <sheetName val="Summary Feb 14"/>
      <sheetName val="Chptr Sum Feb 14"/>
      <sheetName val="Summary Jan 14"/>
      <sheetName val="Chptr Sum Jan 14"/>
      <sheetName val="Summary Dec 13"/>
      <sheetName val="2013 Chapter Input Totals"/>
      <sheetName val="Chptr Sum Dec 13"/>
      <sheetName val="NEW SUMMARY 13"/>
      <sheetName val="Summary Nov 13"/>
      <sheetName val="Chptr Sum Nov 13"/>
      <sheetName val="2013 Chapter Input Drop"/>
      <sheetName val="2013 Chapter Input Renew"/>
      <sheetName val="2013 Chapter Input New"/>
      <sheetName val="Summary Oct 13"/>
      <sheetName val="Chptr Sum Oct 13"/>
      <sheetName val="Summary Sept 13 "/>
      <sheetName val="Chptr Sum Sept 13 "/>
      <sheetName val="Summary Aug 13 "/>
      <sheetName val="Chptr Sum Aug 13"/>
      <sheetName val="Summary July 13"/>
      <sheetName val="Chptr Sum July 13 "/>
      <sheetName val="Summary June 13"/>
      <sheetName val="Chptr Sum June 13 "/>
      <sheetName val="Summary May 13"/>
      <sheetName val="Chptr Sum May 13"/>
      <sheetName val="Summary Apr 13"/>
      <sheetName val="Chptr Sum Apr 13"/>
      <sheetName val="Summary Mar 13"/>
      <sheetName val="Chptr Sum Mar 13"/>
      <sheetName val="NEW SUMMARY 12"/>
      <sheetName val="Summary Feb 13"/>
      <sheetName val="Summary Jan 13"/>
      <sheetName val="Chptr Sum Jan 13"/>
      <sheetName val="3 yr comp raw data"/>
      <sheetName val="Sheet2"/>
      <sheetName val="Tre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10.57421875" style="7" customWidth="1"/>
    <col min="2" max="2" width="11.28125" style="7" customWidth="1"/>
    <col min="3" max="5" width="9.140625" style="7" customWidth="1"/>
    <col min="6" max="6" width="11.28125" style="7" bestFit="1" customWidth="1"/>
    <col min="7" max="7" width="11.140625" style="7" customWidth="1"/>
    <col min="8" max="8" width="10.28125" style="7" customWidth="1"/>
    <col min="9" max="11" width="9.140625" style="7" customWidth="1"/>
    <col min="12" max="12" width="10.7109375" style="7" bestFit="1" customWidth="1"/>
    <col min="13" max="16384" width="9.140625" style="7" customWidth="1"/>
  </cols>
  <sheetData>
    <row r="1" spans="1:11" s="6" customFormat="1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6" customFormat="1" ht="15"/>
    <row r="3" spans="1:16" s="6" customFormat="1" ht="15">
      <c r="A3" s="56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P3" s="6" t="s">
        <v>1</v>
      </c>
    </row>
    <row r="4" spans="3:16" ht="15"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9" t="s">
        <v>7</v>
      </c>
      <c r="L4" s="44" t="s">
        <v>8</v>
      </c>
      <c r="M4" s="45"/>
      <c r="O4" s="6"/>
      <c r="P4" s="44" t="s">
        <v>8</v>
      </c>
    </row>
    <row r="5" spans="1:16" ht="13.5">
      <c r="A5" s="8" t="s">
        <v>9</v>
      </c>
      <c r="C5" s="8">
        <f>SUM(C6:C8)</f>
        <v>5145</v>
      </c>
      <c r="D5" s="8">
        <f>SUM(D6:D8)</f>
        <v>398</v>
      </c>
      <c r="E5" s="8">
        <f>SUM(E6:E8)</f>
        <v>1075</v>
      </c>
      <c r="F5" s="8">
        <f>+C5+D5+E5</f>
        <v>6618</v>
      </c>
      <c r="G5" s="9">
        <f>SUM(G6:G8)</f>
        <v>570</v>
      </c>
      <c r="H5" s="9">
        <f>SUM(H6:H8)</f>
        <v>2770</v>
      </c>
      <c r="J5" s="9"/>
      <c r="L5" s="46">
        <f>+H5/C5</f>
        <v>0.5383867832847424</v>
      </c>
      <c r="M5" s="47"/>
      <c r="N5" s="48"/>
      <c r="O5" s="9">
        <f>SUM(O6:O8)</f>
        <v>2730</v>
      </c>
      <c r="P5" s="45">
        <f>+O5/C5</f>
        <v>0.5306122448979592</v>
      </c>
    </row>
    <row r="6" spans="1:16" ht="13.5">
      <c r="A6" s="8"/>
      <c r="B6" s="7" t="s">
        <v>10</v>
      </c>
      <c r="C6" s="7">
        <f>+'[1]NEW SUMMARY 19'!EI8</f>
        <v>1641</v>
      </c>
      <c r="D6" s="7">
        <f>+'[1]NEW SUMMARY 19'!EI9</f>
        <v>380</v>
      </c>
      <c r="F6" s="7">
        <f>+C6+D6</f>
        <v>2021</v>
      </c>
      <c r="G6" s="10">
        <v>357</v>
      </c>
      <c r="H6" s="9">
        <f>549+32</f>
        <v>581</v>
      </c>
      <c r="L6" s="45">
        <f>+H6/C6</f>
        <v>0.35405240706886043</v>
      </c>
      <c r="M6" s="47"/>
      <c r="N6" s="48"/>
      <c r="O6" s="9">
        <f>30+602+28</f>
        <v>660</v>
      </c>
      <c r="P6" s="45">
        <f>+O6/C6</f>
        <v>0.40219378427787933</v>
      </c>
    </row>
    <row r="7" spans="1:21" ht="13.5">
      <c r="A7" s="8"/>
      <c r="B7" s="7" t="s">
        <v>11</v>
      </c>
      <c r="C7" s="7">
        <f>+'[1]NEW SUMMARY 19'!EI5</f>
        <v>390</v>
      </c>
      <c r="D7" s="7">
        <f>+'[1]NEW SUMMARY 19'!EI6</f>
        <v>18</v>
      </c>
      <c r="F7" s="7">
        <f>+C7+D7</f>
        <v>408</v>
      </c>
      <c r="G7" s="10">
        <v>86</v>
      </c>
      <c r="H7" s="9">
        <v>41</v>
      </c>
      <c r="L7" s="45">
        <f>+H7/C7</f>
        <v>0.10512820512820513</v>
      </c>
      <c r="M7" s="47"/>
      <c r="N7" s="48"/>
      <c r="O7" s="9">
        <f>1+42+2</f>
        <v>45</v>
      </c>
      <c r="P7" s="45">
        <f>+O7/C7</f>
        <v>0.11538461538461539</v>
      </c>
      <c r="U7" s="48"/>
    </row>
    <row r="8" spans="2:16" ht="13.5">
      <c r="B8" s="7" t="s">
        <v>12</v>
      </c>
      <c r="C8" s="7">
        <f>+'[1]NEW SUMMARY 19'!EI11</f>
        <v>3114</v>
      </c>
      <c r="D8" s="7">
        <f>+'[1]NEW SUMMARY 19'!EI13</f>
        <v>0</v>
      </c>
      <c r="E8" s="7">
        <f>+'[1]NEW SUMMARY 19'!EI12</f>
        <v>1075</v>
      </c>
      <c r="F8" s="7">
        <f>+C8+D8+E8</f>
        <v>4189</v>
      </c>
      <c r="G8" s="10">
        <v>127</v>
      </c>
      <c r="H8" s="9">
        <f>136+2012</f>
        <v>2148</v>
      </c>
      <c r="L8" s="45">
        <f>+H8/C8</f>
        <v>0.6897880539499036</v>
      </c>
      <c r="M8" s="47"/>
      <c r="O8" s="9">
        <f>148+1877</f>
        <v>2025</v>
      </c>
      <c r="P8" s="45">
        <f>+O8/C8</f>
        <v>0.6502890173410405</v>
      </c>
    </row>
    <row r="9" spans="3:13" ht="13.5">
      <c r="C9" s="48">
        <f>+C5/F5</f>
        <v>0.7774252039891206</v>
      </c>
      <c r="D9" s="48">
        <f>+D5/F5</f>
        <v>0.06013901480809913</v>
      </c>
      <c r="E9" s="48">
        <f>+E5/F5</f>
        <v>0.1624357812027803</v>
      </c>
      <c r="G9" s="10"/>
      <c r="H9" s="9"/>
      <c r="L9" s="45"/>
      <c r="M9" s="47"/>
    </row>
    <row r="11" spans="1:21" ht="13.5">
      <c r="A11" s="8" t="s">
        <v>89</v>
      </c>
      <c r="U11" s="48"/>
    </row>
    <row r="12" spans="1:11" ht="13.5">
      <c r="A12" s="8" t="s">
        <v>13</v>
      </c>
      <c r="B12" s="8">
        <f>+D13+D21+D30</f>
        <v>25</v>
      </c>
      <c r="D12" s="11" t="s">
        <v>14</v>
      </c>
      <c r="E12" s="11" t="s">
        <v>15</v>
      </c>
      <c r="F12" s="12"/>
      <c r="G12" s="8" t="s">
        <v>16</v>
      </c>
      <c r="H12" s="8">
        <f>+J13+J21+J30</f>
        <v>61</v>
      </c>
      <c r="I12" s="8"/>
      <c r="J12" s="11" t="s">
        <v>14</v>
      </c>
      <c r="K12" s="11" t="s">
        <v>15</v>
      </c>
    </row>
    <row r="13" spans="2:22" ht="13.5">
      <c r="B13" s="8" t="s">
        <v>17</v>
      </c>
      <c r="D13" s="8">
        <f>SUM(D14:D19)</f>
        <v>13</v>
      </c>
      <c r="E13" s="8">
        <f>SUM(E14:E19)</f>
        <v>221</v>
      </c>
      <c r="H13" s="8" t="s">
        <v>17</v>
      </c>
      <c r="J13" s="8">
        <f>SUM(J14:J19)</f>
        <v>39</v>
      </c>
      <c r="K13" s="8">
        <f>SUM(K14:K19)</f>
        <v>367</v>
      </c>
      <c r="L13" s="52" t="s">
        <v>18</v>
      </c>
      <c r="M13" s="7" t="s">
        <v>19</v>
      </c>
      <c r="N13" s="7" t="s">
        <v>11</v>
      </c>
      <c r="V13" s="48"/>
    </row>
    <row r="14" spans="2:15" ht="13.5">
      <c r="B14" s="7" t="s">
        <v>20</v>
      </c>
      <c r="D14" s="10">
        <f>+'[1]Raw Data'!FF14</f>
        <v>0</v>
      </c>
      <c r="E14" s="10">
        <f>+'[1]Raw Data'!FM14</f>
        <v>7</v>
      </c>
      <c r="H14" s="7" t="s">
        <v>20</v>
      </c>
      <c r="J14" s="10">
        <f>+'[1]Raw Data'!FF38</f>
        <v>0</v>
      </c>
      <c r="K14" s="10">
        <f>+'[1]Raw Data'!FM38</f>
        <v>0</v>
      </c>
      <c r="L14" s="47">
        <f>+C6+C7+D6+D7</f>
        <v>2429</v>
      </c>
      <c r="M14" s="53">
        <f>+(C6+D6)/L14</f>
        <v>0.8320296418279127</v>
      </c>
      <c r="N14" s="53">
        <f>+(C7+D7)/L14</f>
        <v>0.16797035817208728</v>
      </c>
      <c r="O14" s="15"/>
    </row>
    <row r="15" spans="2:12" ht="13.5">
      <c r="B15" s="7" t="s">
        <v>21</v>
      </c>
      <c r="D15" s="10">
        <f>+'[1]Raw Data'!FF15</f>
        <v>0</v>
      </c>
      <c r="E15" s="10">
        <f>+'[1]Raw Data'!FM15</f>
        <v>10</v>
      </c>
      <c r="H15" s="7" t="s">
        <v>22</v>
      </c>
      <c r="J15" s="10">
        <f>+'[1]Raw Data'!FF39</f>
        <v>0</v>
      </c>
      <c r="K15" s="10">
        <f>+'[1]Raw Data'!FM39</f>
        <v>0</v>
      </c>
      <c r="L15" s="46">
        <f>+L14/F5</f>
        <v>0.3670293139921426</v>
      </c>
    </row>
    <row r="16" spans="2:11" ht="13.5">
      <c r="B16" s="7" t="s">
        <v>23</v>
      </c>
      <c r="D16" s="10">
        <f>+'[1]Raw Data'!FF16</f>
        <v>1</v>
      </c>
      <c r="E16" s="10">
        <f>+'[1]Raw Data'!FM16</f>
        <v>36</v>
      </c>
      <c r="H16" s="7" t="s">
        <v>23</v>
      </c>
      <c r="J16" s="10">
        <f>+'[1]Raw Data'!FF40</f>
        <v>0</v>
      </c>
      <c r="K16" s="10">
        <f>+'[1]Raw Data'!FM40</f>
        <v>35</v>
      </c>
    </row>
    <row r="17" spans="2:11" ht="13.5">
      <c r="B17" s="7" t="s">
        <v>24</v>
      </c>
      <c r="D17" s="10">
        <f>+'[1]Raw Data'!FF17</f>
        <v>0</v>
      </c>
      <c r="E17" s="10">
        <f>+'[1]Raw Data'!FM17</f>
        <v>10</v>
      </c>
      <c r="H17" s="7" t="s">
        <v>25</v>
      </c>
      <c r="J17" s="10">
        <f>+'[1]Raw Data'!FF41</f>
        <v>1</v>
      </c>
      <c r="K17" s="10">
        <f>+'[1]Raw Data'!FM41</f>
        <v>7</v>
      </c>
    </row>
    <row r="18" spans="2:11" ht="13.5">
      <c r="B18" s="7" t="s">
        <v>26</v>
      </c>
      <c r="D18" s="10">
        <f>+'[1]Raw Data'!FF18</f>
        <v>1</v>
      </c>
      <c r="E18" s="10">
        <f>+'[1]Raw Data'!FM18</f>
        <v>92</v>
      </c>
      <c r="H18" s="7" t="s">
        <v>26</v>
      </c>
      <c r="J18" s="10">
        <f>+'[1]Raw Data'!FF42</f>
        <v>11</v>
      </c>
      <c r="K18" s="10">
        <f>+'[1]Raw Data'!FM42</f>
        <v>83</v>
      </c>
    </row>
    <row r="19" spans="2:11" ht="13.5">
      <c r="B19" s="7" t="s">
        <v>27</v>
      </c>
      <c r="D19" s="10">
        <f>+'[1]Raw Data'!FF19</f>
        <v>11</v>
      </c>
      <c r="E19" s="10">
        <f>+'[1]Raw Data'!FM19</f>
        <v>66</v>
      </c>
      <c r="H19" s="7" t="s">
        <v>27</v>
      </c>
      <c r="J19" s="10">
        <f>+'[1]Raw Data'!FF43</f>
        <v>27</v>
      </c>
      <c r="K19" s="10">
        <f>+'[1]Raw Data'!FM43</f>
        <v>242</v>
      </c>
    </row>
    <row r="20" spans="4:11" ht="13.5">
      <c r="D20" s="10"/>
      <c r="E20" s="10"/>
      <c r="J20" s="10"/>
      <c r="K20" s="10"/>
    </row>
    <row r="21" spans="2:13" ht="13.5">
      <c r="B21" s="8" t="s">
        <v>28</v>
      </c>
      <c r="D21" s="8">
        <f>SUM(D22:D29)</f>
        <v>11</v>
      </c>
      <c r="E21" s="8">
        <f>SUM(E22:E29)</f>
        <v>226</v>
      </c>
      <c r="H21" s="8" t="s">
        <v>28</v>
      </c>
      <c r="J21" s="8">
        <f>SUM(J22:J28)</f>
        <v>21</v>
      </c>
      <c r="K21" s="8">
        <f>SUM(K22:K27)</f>
        <v>207</v>
      </c>
      <c r="M21" s="8"/>
    </row>
    <row r="22" spans="2:11" ht="13.5">
      <c r="B22" s="7" t="s">
        <v>20</v>
      </c>
      <c r="D22" s="10">
        <f>+'[1]Raw Data'!FF22</f>
        <v>1</v>
      </c>
      <c r="E22" s="10">
        <f>+'[1]Raw Data'!FM22</f>
        <v>71</v>
      </c>
      <c r="H22" s="7" t="s">
        <v>29</v>
      </c>
      <c r="J22" s="10">
        <f>+'[1]Raw Data'!FF45</f>
        <v>2</v>
      </c>
      <c r="K22" s="10">
        <f>+'[1]Raw Data'!FM45</f>
        <v>6</v>
      </c>
    </row>
    <row r="23" spans="2:11" ht="13.5">
      <c r="B23" s="7" t="s">
        <v>21</v>
      </c>
      <c r="D23" s="10">
        <f>+'[1]Raw Data'!FF23</f>
        <v>0</v>
      </c>
      <c r="E23" s="10">
        <f>+'[1]Raw Data'!FM23</f>
        <v>0</v>
      </c>
      <c r="H23" s="7" t="s">
        <v>30</v>
      </c>
      <c r="J23" s="10">
        <f>+'[1]Raw Data'!FF46</f>
        <v>0</v>
      </c>
      <c r="K23" s="10">
        <f>+'[1]Raw Data'!FM46</f>
        <v>0</v>
      </c>
    </row>
    <row r="24" spans="2:11" ht="13.5">
      <c r="B24" s="7" t="s">
        <v>23</v>
      </c>
      <c r="D24" s="10">
        <f>+'[1]Raw Data'!FF24</f>
        <v>7</v>
      </c>
      <c r="E24" s="10">
        <f>+'[1]Raw Data'!FM24</f>
        <v>59</v>
      </c>
      <c r="H24" s="7" t="s">
        <v>31</v>
      </c>
      <c r="J24" s="10">
        <f>+'[1]Raw Data'!FF47</f>
        <v>11</v>
      </c>
      <c r="K24" s="10">
        <f>+'[1]Raw Data'!FM47</f>
        <v>115</v>
      </c>
    </row>
    <row r="25" spans="2:11" ht="13.5">
      <c r="B25" s="7" t="s">
        <v>24</v>
      </c>
      <c r="D25" s="10">
        <f>+'[1]Raw Data'!FF25</f>
        <v>1</v>
      </c>
      <c r="E25" s="10">
        <f>+'[1]Raw Data'!FM25</f>
        <v>55</v>
      </c>
      <c r="H25" s="7" t="s">
        <v>25</v>
      </c>
      <c r="J25" s="10">
        <f>+'[1]Raw Data'!FF48</f>
        <v>0</v>
      </c>
      <c r="K25" s="10">
        <f>+'[1]Raw Data'!FM48</f>
        <v>10</v>
      </c>
    </row>
    <row r="26" spans="2:11" ht="13.5">
      <c r="B26" s="7" t="s">
        <v>27</v>
      </c>
      <c r="D26" s="10">
        <f>+'[1]Raw Data'!FF26</f>
        <v>2</v>
      </c>
      <c r="E26" s="10">
        <f>+'[1]Raw Data'!FM26</f>
        <v>38</v>
      </c>
      <c r="H26" s="7" t="s">
        <v>27</v>
      </c>
      <c r="J26" s="10">
        <f>+'[1]Raw Data'!FF49</f>
        <v>8</v>
      </c>
      <c r="K26" s="10">
        <f>+'[1]Raw Data'!FM49</f>
        <v>76</v>
      </c>
    </row>
    <row r="27" spans="2:11" ht="13.5">
      <c r="B27" s="7" t="s">
        <v>26</v>
      </c>
      <c r="D27" s="10">
        <f>+'[1]Raw Data'!FF27</f>
        <v>0</v>
      </c>
      <c r="E27" s="10">
        <f>+'[1]Raw Data'!FM27</f>
        <v>3</v>
      </c>
      <c r="H27" s="7" t="s">
        <v>26</v>
      </c>
      <c r="J27" s="10">
        <f>+'[1]Raw Data'!FF50</f>
        <v>0</v>
      </c>
      <c r="K27" s="10">
        <f>+'[1]Raw Data'!EK50</f>
        <v>0</v>
      </c>
    </row>
    <row r="28" spans="2:11" ht="13.5">
      <c r="B28" s="7" t="s">
        <v>32</v>
      </c>
      <c r="D28" s="10">
        <f>+'[1]Raw Data'!FF28</f>
        <v>0</v>
      </c>
      <c r="E28" s="10">
        <f>+'[1]Raw Data'!FM28</f>
        <v>0</v>
      </c>
      <c r="J28" s="10"/>
      <c r="K28" s="10"/>
    </row>
    <row r="29" spans="4:13" ht="13.5">
      <c r="D29" s="10"/>
      <c r="E29" s="10"/>
      <c r="J29" s="10"/>
      <c r="K29" s="10"/>
      <c r="M29" s="8"/>
    </row>
    <row r="30" spans="2:11" ht="13.5">
      <c r="B30" s="8" t="s">
        <v>33</v>
      </c>
      <c r="D30" s="8">
        <f>SUM(D31:D33)</f>
        <v>1</v>
      </c>
      <c r="E30" s="8">
        <f>SUM(E31:E33)</f>
        <v>15</v>
      </c>
      <c r="H30" s="8" t="s">
        <v>34</v>
      </c>
      <c r="J30" s="8">
        <f>SUM(J31:J35)</f>
        <v>1</v>
      </c>
      <c r="K30" s="8">
        <f>SUM(K31:K35)</f>
        <v>20</v>
      </c>
    </row>
    <row r="31" spans="2:11" ht="13.5">
      <c r="B31" s="7" t="s">
        <v>29</v>
      </c>
      <c r="D31" s="10">
        <f>+'[1]Raw Data'!FF30</f>
        <v>0</v>
      </c>
      <c r="E31" s="10">
        <f>+'[1]Raw Data'!FM30</f>
        <v>3</v>
      </c>
      <c r="H31" s="7" t="s">
        <v>29</v>
      </c>
      <c r="J31" s="10">
        <f>+'[1]Raw Data'!FF52</f>
        <v>0</v>
      </c>
      <c r="K31" s="10">
        <f>+'[1]Raw Data'!FM52</f>
        <v>0</v>
      </c>
    </row>
    <row r="32" spans="2:11" ht="13.5">
      <c r="B32" s="7" t="s">
        <v>31</v>
      </c>
      <c r="D32" s="10">
        <f>+'[1]Raw Data'!FF32</f>
        <v>1</v>
      </c>
      <c r="E32" s="10">
        <f>+'[1]Raw Data'!FM32</f>
        <v>7</v>
      </c>
      <c r="H32" s="7" t="s">
        <v>30</v>
      </c>
      <c r="J32" s="10">
        <f>+'[1]Raw Data'!FF53</f>
        <v>0</v>
      </c>
      <c r="K32" s="10">
        <f>+'[1]Raw Data'!FM53</f>
        <v>0</v>
      </c>
    </row>
    <row r="33" spans="2:11" ht="13.5">
      <c r="B33" s="7" t="s">
        <v>35</v>
      </c>
      <c r="D33" s="10">
        <f>+'[1]Raw Data'!FF34</f>
        <v>0</v>
      </c>
      <c r="E33" s="10">
        <f>+'[1]Raw Data'!FM34</f>
        <v>5</v>
      </c>
      <c r="H33" s="7" t="s">
        <v>31</v>
      </c>
      <c r="J33" s="10">
        <f>+'[1]Raw Data'!FF54</f>
        <v>1</v>
      </c>
      <c r="K33" s="10">
        <f>+'[1]Raw Data'!FM54</f>
        <v>7</v>
      </c>
    </row>
    <row r="34" spans="8:11" ht="13.5">
      <c r="H34" s="7" t="s">
        <v>25</v>
      </c>
      <c r="J34" s="10">
        <f>+'[1]Raw Data'!FF55</f>
        <v>0</v>
      </c>
      <c r="K34" s="10">
        <f>+'[1]Raw Data'!FM55</f>
        <v>1</v>
      </c>
    </row>
    <row r="35" spans="2:11" ht="13.5">
      <c r="B35" s="8" t="s">
        <v>36</v>
      </c>
      <c r="D35" s="8">
        <f>SUM(D36:D42)</f>
        <v>77</v>
      </c>
      <c r="E35" s="8">
        <f>SUM(E36:E41)</f>
        <v>0</v>
      </c>
      <c r="G35" s="10"/>
      <c r="H35" s="7" t="s">
        <v>35</v>
      </c>
      <c r="J35" s="10">
        <f>+'[1]Raw Data'!FF56</f>
        <v>0</v>
      </c>
      <c r="K35" s="10">
        <f>+'[1]Raw Data'!FM56</f>
        <v>12</v>
      </c>
    </row>
    <row r="36" spans="2:7" ht="13.5">
      <c r="B36" s="7" t="s">
        <v>20</v>
      </c>
      <c r="D36" s="10">
        <f>+'[1]Raw Data'!FF59</f>
        <v>8</v>
      </c>
      <c r="E36" s="10">
        <f>+'[1]Raw Data'!FM59</f>
        <v>0</v>
      </c>
      <c r="G36" s="10"/>
    </row>
    <row r="37" spans="2:11" ht="13.5">
      <c r="B37" s="7" t="s">
        <v>21</v>
      </c>
      <c r="D37" s="10">
        <f>+'[1]Raw Data'!FF60</f>
        <v>1</v>
      </c>
      <c r="E37" s="10">
        <f>+'[1]Raw Data'!FM60</f>
        <v>0</v>
      </c>
      <c r="F37" s="13"/>
      <c r="G37" s="9"/>
      <c r="H37" s="8" t="s">
        <v>37</v>
      </c>
      <c r="J37" s="8">
        <f>SUM(J38:J44)</f>
        <v>303</v>
      </c>
      <c r="K37" s="8"/>
    </row>
    <row r="38" spans="2:11" ht="13.5">
      <c r="B38" s="7" t="s">
        <v>23</v>
      </c>
      <c r="D38" s="10">
        <f>+'[1]Raw Data'!FF61</f>
        <v>26</v>
      </c>
      <c r="E38" s="10">
        <f>+'[1]Raw Data'!FM61</f>
        <v>0</v>
      </c>
      <c r="H38" s="7" t="s">
        <v>20</v>
      </c>
      <c r="J38" s="10">
        <v>14</v>
      </c>
      <c r="K38" s="10"/>
    </row>
    <row r="39" spans="2:11" ht="13.5">
      <c r="B39" s="7" t="s">
        <v>24</v>
      </c>
      <c r="D39" s="10">
        <f>+'[1]Raw Data'!FF62</f>
        <v>11</v>
      </c>
      <c r="E39" s="10">
        <f>+'[1]Raw Data'!FM62</f>
        <v>0</v>
      </c>
      <c r="F39" s="47"/>
      <c r="H39" s="7" t="s">
        <v>21</v>
      </c>
      <c r="J39" s="10">
        <v>2</v>
      </c>
      <c r="K39" s="10"/>
    </row>
    <row r="40" spans="2:11" ht="13.5">
      <c r="B40" s="7" t="s">
        <v>26</v>
      </c>
      <c r="D40" s="10">
        <f>+'[1]Raw Data'!FF63</f>
        <v>21</v>
      </c>
      <c r="E40" s="10">
        <f>+'[1]Raw Data'!FM63</f>
        <v>0</v>
      </c>
      <c r="F40" s="10"/>
      <c r="G40" s="10"/>
      <c r="H40" s="7" t="s">
        <v>23</v>
      </c>
      <c r="J40" s="10">
        <f>55+7+1+1+1+1+2+2+1+1</f>
        <v>72</v>
      </c>
      <c r="K40" s="10"/>
    </row>
    <row r="41" spans="2:11" ht="13.5">
      <c r="B41" s="7" t="s">
        <v>27</v>
      </c>
      <c r="D41" s="10">
        <f>+'[1]Raw Data'!FF64</f>
        <v>10</v>
      </c>
      <c r="E41" s="10">
        <f>+'[1]Raw Data'!FM64</f>
        <v>0</v>
      </c>
      <c r="H41" s="7" t="s">
        <v>24</v>
      </c>
      <c r="J41" s="10">
        <f>5+10+1+11+2</f>
        <v>29</v>
      </c>
      <c r="K41" s="10"/>
    </row>
    <row r="42" spans="2:11" ht="13.5">
      <c r="B42" s="7" t="s">
        <v>32</v>
      </c>
      <c r="D42" s="10">
        <f>+'[1]Raw Data'!FF65</f>
        <v>0</v>
      </c>
      <c r="E42" s="10">
        <f>+'[1]Raw Data'!FM65</f>
        <v>0</v>
      </c>
      <c r="H42" s="7" t="s">
        <v>26</v>
      </c>
      <c r="J42" s="10">
        <v>63</v>
      </c>
      <c r="K42" s="10"/>
    </row>
    <row r="43" spans="4:11" ht="13.5">
      <c r="D43" s="14"/>
      <c r="E43" s="15"/>
      <c r="H43" s="7" t="s">
        <v>27</v>
      </c>
      <c r="J43" s="10">
        <v>123</v>
      </c>
      <c r="K43" s="10"/>
    </row>
    <row r="44" spans="1:11" ht="13.5">
      <c r="A44" s="8" t="s">
        <v>38</v>
      </c>
      <c r="H44" s="7" t="s">
        <v>32</v>
      </c>
      <c r="J44" s="10">
        <v>0</v>
      </c>
      <c r="K44" s="10"/>
    </row>
    <row r="45" spans="2:13" s="16" customFormat="1" ht="27" customHeight="1">
      <c r="B45" s="54" t="s">
        <v>39</v>
      </c>
      <c r="C45" s="54" t="s">
        <v>40</v>
      </c>
      <c r="D45" s="54" t="s">
        <v>41</v>
      </c>
      <c r="E45" s="54" t="s">
        <v>42</v>
      </c>
      <c r="F45" s="54" t="s">
        <v>43</v>
      </c>
      <c r="G45" s="54"/>
      <c r="H45" s="55"/>
      <c r="I45" s="55"/>
      <c r="J45" s="55"/>
      <c r="K45" s="55"/>
      <c r="M45" s="7"/>
    </row>
    <row r="46" spans="1:13" s="16" customFormat="1" ht="27" customHeight="1">
      <c r="A46" s="17">
        <v>45473</v>
      </c>
      <c r="B46" s="54">
        <f>+'[1]NEW SUMMARY 19'!EI19</f>
        <v>6220</v>
      </c>
      <c r="C46" s="54">
        <f>+'[1]NEW SUMMARY 19'!EI18</f>
        <v>398</v>
      </c>
      <c r="D46" s="54">
        <f>+C46+B46</f>
        <v>6618</v>
      </c>
      <c r="E46" s="54">
        <f>+B46-B47</f>
        <v>69</v>
      </c>
      <c r="F46" s="18">
        <f>+E46/B47</f>
        <v>0.011217688180783612</v>
      </c>
      <c r="G46" s="54"/>
      <c r="H46" s="54"/>
      <c r="I46" s="54"/>
      <c r="J46" s="54"/>
      <c r="K46" s="54"/>
      <c r="M46" s="7"/>
    </row>
    <row r="47" spans="1:13" s="16" customFormat="1" ht="27" customHeight="1">
      <c r="A47" s="17">
        <v>45291</v>
      </c>
      <c r="B47" s="54">
        <v>6151</v>
      </c>
      <c r="C47" s="54">
        <v>656</v>
      </c>
      <c r="D47" s="54">
        <v>6807</v>
      </c>
      <c r="E47" s="54">
        <v>297</v>
      </c>
      <c r="F47" s="18">
        <v>0.051</v>
      </c>
      <c r="G47" s="54"/>
      <c r="H47" s="54"/>
      <c r="I47" s="54"/>
      <c r="J47" s="54"/>
      <c r="K47" s="54"/>
      <c r="M47" s="7"/>
    </row>
    <row r="48" spans="1:13" s="16" customFormat="1" ht="27" customHeight="1">
      <c r="A48" s="17">
        <v>44926</v>
      </c>
      <c r="B48" s="54">
        <v>5854</v>
      </c>
      <c r="C48" s="54">
        <v>888</v>
      </c>
      <c r="D48" s="54">
        <v>6742</v>
      </c>
      <c r="E48" s="54">
        <v>156</v>
      </c>
      <c r="F48" s="18">
        <v>0.027</v>
      </c>
      <c r="G48" s="54"/>
      <c r="H48" s="54"/>
      <c r="I48" s="57"/>
      <c r="J48" s="57"/>
      <c r="K48" s="57"/>
      <c r="M48" s="7"/>
    </row>
    <row r="49" spans="1:13" s="16" customFormat="1" ht="27" customHeight="1">
      <c r="A49" s="17">
        <v>44561</v>
      </c>
      <c r="B49" s="54">
        <v>5698</v>
      </c>
      <c r="C49" s="54">
        <v>1023</v>
      </c>
      <c r="D49" s="54">
        <v>6721</v>
      </c>
      <c r="E49" s="54">
        <v>88</v>
      </c>
      <c r="F49" s="18">
        <v>0.016</v>
      </c>
      <c r="G49" s="54"/>
      <c r="H49" s="54"/>
      <c r="I49" s="54"/>
      <c r="J49" s="54"/>
      <c r="K49" s="54"/>
      <c r="M49" s="7"/>
    </row>
    <row r="50" spans="1:13" s="16" customFormat="1" ht="27" customHeight="1">
      <c r="A50" s="17">
        <v>44196</v>
      </c>
      <c r="B50" s="54">
        <v>5610</v>
      </c>
      <c r="C50" s="54">
        <v>1131</v>
      </c>
      <c r="D50" s="54">
        <f aca="true" t="shared" si="0" ref="D50:D57">+C50+B50</f>
        <v>6741</v>
      </c>
      <c r="E50" s="54">
        <f aca="true" t="shared" si="1" ref="E50:E62">+B50-B51</f>
        <v>-83</v>
      </c>
      <c r="F50" s="18">
        <f aca="true" t="shared" si="2" ref="F50:F62">+E50/B51</f>
        <v>-0.014579307922009486</v>
      </c>
      <c r="G50" s="54"/>
      <c r="H50" s="55"/>
      <c r="I50" s="55"/>
      <c r="J50" s="55"/>
      <c r="K50" s="55"/>
      <c r="M50" s="7"/>
    </row>
    <row r="51" spans="1:13" s="16" customFormat="1" ht="27" customHeight="1">
      <c r="A51" s="17">
        <v>43830</v>
      </c>
      <c r="B51" s="54">
        <v>5693</v>
      </c>
      <c r="C51" s="54">
        <v>1383</v>
      </c>
      <c r="D51" s="54">
        <f t="shared" si="0"/>
        <v>7076</v>
      </c>
      <c r="E51" s="54">
        <f t="shared" si="1"/>
        <v>260</v>
      </c>
      <c r="F51" s="18">
        <f t="shared" si="2"/>
        <v>0.047855696668507273</v>
      </c>
      <c r="G51" s="54"/>
      <c r="H51" s="55"/>
      <c r="I51" s="55"/>
      <c r="J51" s="55"/>
      <c r="K51" s="55"/>
      <c r="M51" s="7"/>
    </row>
    <row r="52" spans="1:13" s="16" customFormat="1" ht="27" customHeight="1">
      <c r="A52" s="17">
        <v>43465</v>
      </c>
      <c r="B52" s="54">
        <v>5433</v>
      </c>
      <c r="C52" s="54">
        <v>1420</v>
      </c>
      <c r="D52" s="54">
        <f t="shared" si="0"/>
        <v>6853</v>
      </c>
      <c r="E52" s="54">
        <f t="shared" si="1"/>
        <v>11</v>
      </c>
      <c r="F52" s="18">
        <f t="shared" si="2"/>
        <v>0.002028771670970122</v>
      </c>
      <c r="G52" s="54"/>
      <c r="H52" s="55"/>
      <c r="I52" s="55"/>
      <c r="J52" s="55"/>
      <c r="K52" s="55"/>
      <c r="M52" s="7"/>
    </row>
    <row r="53" spans="1:13" s="16" customFormat="1" ht="27" customHeight="1">
      <c r="A53" s="17">
        <v>43100</v>
      </c>
      <c r="B53" s="54">
        <f>+'[1]NEW SUMMARY 17'!BG19</f>
        <v>5422</v>
      </c>
      <c r="C53" s="54">
        <f>+'[1]NEW SUMMARY 17'!BG18</f>
        <v>1387</v>
      </c>
      <c r="D53" s="54">
        <f t="shared" si="0"/>
        <v>6809</v>
      </c>
      <c r="E53" s="54">
        <f t="shared" si="1"/>
        <v>128</v>
      </c>
      <c r="F53" s="18">
        <f t="shared" si="2"/>
        <v>0.024178315073668303</v>
      </c>
      <c r="G53" s="54"/>
      <c r="H53" s="54"/>
      <c r="I53" s="54"/>
      <c r="M53" s="7"/>
    </row>
    <row r="54" spans="1:13" s="16" customFormat="1" ht="21" customHeight="1">
      <c r="A54" s="19">
        <v>42735</v>
      </c>
      <c r="B54" s="54">
        <f>+'[1]NEW SUMMARY 16'!AU19</f>
        <v>5294</v>
      </c>
      <c r="C54" s="54">
        <f>+'[1]NEW SUMMARY 16'!AU18</f>
        <v>1340</v>
      </c>
      <c r="D54" s="54">
        <f t="shared" si="0"/>
        <v>6634</v>
      </c>
      <c r="E54" s="54">
        <f t="shared" si="1"/>
        <v>300</v>
      </c>
      <c r="F54" s="18">
        <f t="shared" si="2"/>
        <v>0.060072086503804564</v>
      </c>
      <c r="G54" s="55"/>
      <c r="H54" s="55"/>
      <c r="I54" s="55"/>
      <c r="J54" s="55"/>
      <c r="M54" s="7"/>
    </row>
    <row r="55" spans="1:13" s="16" customFormat="1" ht="14.25" customHeight="1">
      <c r="A55" s="19">
        <v>42369</v>
      </c>
      <c r="B55" s="54">
        <f>+'[1]NEW SUMMARY 15'!AI19</f>
        <v>4994</v>
      </c>
      <c r="C55" s="54">
        <f>+'[1]NEW SUMMARY 15'!AI18</f>
        <v>1192</v>
      </c>
      <c r="D55" s="54">
        <f t="shared" si="0"/>
        <v>6186</v>
      </c>
      <c r="E55" s="54">
        <f t="shared" si="1"/>
        <v>109</v>
      </c>
      <c r="F55" s="18">
        <f t="shared" si="2"/>
        <v>0.022313203684749233</v>
      </c>
      <c r="G55" s="54"/>
      <c r="H55" s="7" t="s">
        <v>44</v>
      </c>
      <c r="I55" s="7"/>
      <c r="J55" s="7"/>
      <c r="K55" s="7"/>
      <c r="M55" s="7"/>
    </row>
    <row r="56" spans="1:11" s="23" customFormat="1" ht="14.25" customHeight="1">
      <c r="A56" s="19">
        <v>42004</v>
      </c>
      <c r="B56" s="54">
        <f>+'[1]NEW SUMMARY 14'!W19</f>
        <v>4885</v>
      </c>
      <c r="C56" s="54">
        <f>+'[1]NEW SUMMARY 14'!W18</f>
        <v>945</v>
      </c>
      <c r="D56" s="54">
        <f t="shared" si="0"/>
        <v>5830</v>
      </c>
      <c r="E56" s="54">
        <f t="shared" si="1"/>
        <v>-180</v>
      </c>
      <c r="F56" s="18">
        <f t="shared" si="2"/>
        <v>-0.035538005923000986</v>
      </c>
      <c r="G56" s="20"/>
      <c r="H56" s="7"/>
      <c r="I56" s="7"/>
      <c r="J56" s="7"/>
      <c r="K56" s="7"/>
    </row>
    <row r="57" spans="1:13" s="16" customFormat="1" ht="13.5" customHeight="1">
      <c r="A57" s="21">
        <v>41639</v>
      </c>
      <c r="B57" s="20">
        <f>+'[1]NEW SUMMARY 14'!K19</f>
        <v>5065</v>
      </c>
      <c r="C57" s="20">
        <f>+'[1]NEW SUMMARY 14'!K18</f>
        <v>893</v>
      </c>
      <c r="D57" s="20">
        <f t="shared" si="0"/>
        <v>5958</v>
      </c>
      <c r="E57" s="20">
        <f t="shared" si="1"/>
        <v>-28</v>
      </c>
      <c r="F57" s="22">
        <f t="shared" si="2"/>
        <v>-0.005497741998821913</v>
      </c>
      <c r="G57" s="54"/>
      <c r="H57" s="23"/>
      <c r="I57" s="23"/>
      <c r="J57" s="7"/>
      <c r="K57" s="7"/>
      <c r="L57" s="49"/>
      <c r="M57" s="49"/>
    </row>
    <row r="58" spans="1:12" s="16" customFormat="1" ht="13.5">
      <c r="A58" s="21">
        <v>41274</v>
      </c>
      <c r="B58" s="20">
        <v>5093</v>
      </c>
      <c r="C58" s="20">
        <v>1037</v>
      </c>
      <c r="D58" s="20">
        <f>+B58+C58</f>
        <v>6130</v>
      </c>
      <c r="E58" s="20">
        <f t="shared" si="1"/>
        <v>-194</v>
      </c>
      <c r="F58" s="22">
        <f t="shared" si="2"/>
        <v>-0.036693777189332324</v>
      </c>
      <c r="G58" s="20"/>
      <c r="H58" s="7"/>
      <c r="I58" s="7"/>
      <c r="J58" s="7"/>
      <c r="K58" s="7"/>
      <c r="L58" s="49"/>
    </row>
    <row r="59" spans="1:11" s="16" customFormat="1" ht="13.5">
      <c r="A59" s="21">
        <v>40908</v>
      </c>
      <c r="B59" s="20">
        <v>5287</v>
      </c>
      <c r="C59" s="20">
        <v>1250</v>
      </c>
      <c r="D59" s="20">
        <f>+C59+B59</f>
        <v>6537</v>
      </c>
      <c r="E59" s="20">
        <f t="shared" si="1"/>
        <v>90</v>
      </c>
      <c r="F59" s="22">
        <f t="shared" si="2"/>
        <v>0.0173176832788147</v>
      </c>
      <c r="G59" s="20"/>
      <c r="H59" s="7" t="s">
        <v>45</v>
      </c>
      <c r="I59" s="7">
        <v>23</v>
      </c>
      <c r="J59" s="7"/>
      <c r="K59" s="7"/>
    </row>
    <row r="60" spans="1:9" ht="13.5">
      <c r="A60" s="21">
        <v>40543</v>
      </c>
      <c r="B60" s="20">
        <v>5197</v>
      </c>
      <c r="C60" s="20">
        <v>1366</v>
      </c>
      <c r="D60" s="20">
        <f>+C60+B60</f>
        <v>6563</v>
      </c>
      <c r="E60" s="20">
        <f t="shared" si="1"/>
        <v>151</v>
      </c>
      <c r="F60" s="22">
        <f t="shared" si="2"/>
        <v>0.02992469282600079</v>
      </c>
      <c r="H60" s="8" t="s">
        <v>46</v>
      </c>
      <c r="I60" s="8">
        <f>SUM(I57:I59)</f>
        <v>23</v>
      </c>
    </row>
    <row r="61" spans="1:6" ht="13.5">
      <c r="A61" s="21">
        <v>40178</v>
      </c>
      <c r="B61" s="20">
        <v>5046</v>
      </c>
      <c r="C61" s="20">
        <v>1168</v>
      </c>
      <c r="D61" s="20">
        <f>+C61+B61</f>
        <v>6214</v>
      </c>
      <c r="E61" s="20">
        <f t="shared" si="1"/>
        <v>-128</v>
      </c>
      <c r="F61" s="22">
        <f t="shared" si="2"/>
        <v>-0.024739080015461924</v>
      </c>
    </row>
    <row r="62" spans="1:6" ht="13.5">
      <c r="A62" s="21">
        <v>39813</v>
      </c>
      <c r="B62" s="20">
        <v>5174</v>
      </c>
      <c r="C62" s="20">
        <v>1659</v>
      </c>
      <c r="D62" s="20">
        <f>+B62+C62</f>
        <v>6833</v>
      </c>
      <c r="E62" s="20">
        <f t="shared" si="1"/>
        <v>432</v>
      </c>
      <c r="F62" s="22">
        <f t="shared" si="2"/>
        <v>0.0911008013496415</v>
      </c>
    </row>
    <row r="63" spans="1:6" ht="13.5">
      <c r="A63" s="21">
        <v>38353</v>
      </c>
      <c r="B63" s="20">
        <v>4742</v>
      </c>
      <c r="C63" s="20">
        <v>0</v>
      </c>
      <c r="D63" s="20">
        <f>+B63+C63</f>
        <v>4742</v>
      </c>
      <c r="E63" s="24"/>
      <c r="F63" s="54"/>
    </row>
    <row r="64" ht="12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spans="12:13" ht="15" customHeight="1">
      <c r="L75" s="8"/>
      <c r="M75" s="8"/>
    </row>
    <row r="76" ht="15" customHeight="1"/>
    <row r="84" spans="1:13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6" ht="13.5">
      <c r="B86" s="8" t="s">
        <v>92</v>
      </c>
    </row>
    <row r="88" ht="13.5">
      <c r="B88" s="7" t="s">
        <v>93</v>
      </c>
    </row>
    <row r="90" ht="13.5">
      <c r="B90" s="7" t="s">
        <v>94</v>
      </c>
    </row>
    <row r="92" spans="1:10" ht="13.5">
      <c r="A92" s="48">
        <f>+B92/$B$95</f>
        <v>0.43559473998804543</v>
      </c>
      <c r="B92" s="7">
        <v>2915</v>
      </c>
      <c r="C92" s="7" t="s">
        <v>95</v>
      </c>
      <c r="E92" s="7">
        <v>4414</v>
      </c>
      <c r="F92" s="7" t="s">
        <v>96</v>
      </c>
      <c r="J92" s="48">
        <f>+E92/$E$97</f>
        <v>0.66696887277123</v>
      </c>
    </row>
    <row r="93" spans="1:10" ht="13.5">
      <c r="A93" s="48">
        <f>+B93/$B$95</f>
        <v>0.15182307232516437</v>
      </c>
      <c r="B93" s="7">
        <v>1016</v>
      </c>
      <c r="C93" s="7" t="s">
        <v>97</v>
      </c>
      <c r="E93" s="7">
        <v>483</v>
      </c>
      <c r="F93" s="7" t="s">
        <v>98</v>
      </c>
      <c r="J93" s="48">
        <f>+E93/$E$97</f>
        <v>0.07298277425203989</v>
      </c>
    </row>
    <row r="94" spans="1:10" ht="13.5">
      <c r="A94" s="48">
        <f>+B94/$B$95</f>
        <v>0.4125821876867902</v>
      </c>
      <c r="B94" s="7">
        <v>2761</v>
      </c>
      <c r="C94" s="7" t="s">
        <v>99</v>
      </c>
      <c r="E94" s="7">
        <f>38+31</f>
        <v>69</v>
      </c>
      <c r="F94" s="7" t="s">
        <v>100</v>
      </c>
      <c r="J94" s="48">
        <f>+E94/$E$97</f>
        <v>0.01042611060743427</v>
      </c>
    </row>
    <row r="95" spans="1:10" ht="13.5">
      <c r="A95" s="48"/>
      <c r="B95" s="7">
        <f>SUM(B92:B94)</f>
        <v>6692</v>
      </c>
      <c r="J95" s="50"/>
    </row>
    <row r="96" spans="5:10" ht="13.5">
      <c r="E96" s="7">
        <f>+F5-E92-E93-E94-E95</f>
        <v>1652</v>
      </c>
      <c r="F96" s="7" t="s">
        <v>101</v>
      </c>
      <c r="J96" s="48">
        <f>+E96/$E$97</f>
        <v>0.24962224236929587</v>
      </c>
    </row>
    <row r="97" spans="5:10" ht="13.5">
      <c r="E97" s="7">
        <f>SUM(E92:E96)</f>
        <v>6618</v>
      </c>
      <c r="J97" s="51">
        <f>SUM(J92:J96)</f>
        <v>1</v>
      </c>
    </row>
    <row r="101" spans="2:8" ht="13.5">
      <c r="B101" s="7">
        <v>425</v>
      </c>
      <c r="C101" s="7" t="s">
        <v>102</v>
      </c>
      <c r="D101" s="7">
        <v>70</v>
      </c>
      <c r="E101" s="7" t="s">
        <v>103</v>
      </c>
      <c r="H101" s="48">
        <f>+D101/B101</f>
        <v>0.16470588235294117</v>
      </c>
    </row>
    <row r="102" spans="2:8" ht="13.5">
      <c r="B102" s="7">
        <v>1329</v>
      </c>
      <c r="C102" s="7" t="s">
        <v>104</v>
      </c>
      <c r="D102" s="7">
        <v>361</v>
      </c>
      <c r="E102" s="7" t="s">
        <v>103</v>
      </c>
      <c r="H102" s="48">
        <f>+D102/B102</f>
        <v>0.27163280662151995</v>
      </c>
    </row>
    <row r="104" ht="13.5">
      <c r="D104" s="48">
        <f>+D101/B93</f>
        <v>0.0688976377952756</v>
      </c>
    </row>
    <row r="105" ht="13.5">
      <c r="D105" s="48">
        <f>+D102/B92</f>
        <v>0.12384219554030874</v>
      </c>
    </row>
    <row r="106" ht="13.5">
      <c r="D106" s="51">
        <f>SUM(D104:D105)</f>
        <v>0.19273983333558434</v>
      </c>
    </row>
  </sheetData>
  <sheetProtection/>
  <mergeCells count="8">
    <mergeCell ref="G54:J54"/>
    <mergeCell ref="H51:K51"/>
    <mergeCell ref="A1:K1"/>
    <mergeCell ref="A3:K3"/>
    <mergeCell ref="H45:K45"/>
    <mergeCell ref="H50:K50"/>
    <mergeCell ref="I48:K48"/>
    <mergeCell ref="H52:K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5.57421875" style="0" customWidth="1"/>
    <col min="2" max="2" width="10.140625" style="5" customWidth="1"/>
    <col min="3" max="3" width="8.28125" style="5" customWidth="1"/>
    <col min="13" max="13" width="8.7109375" style="0" bestFit="1" customWidth="1"/>
  </cols>
  <sheetData>
    <row r="1" spans="1:13" ht="69" thickTop="1">
      <c r="A1" s="25" t="s">
        <v>105</v>
      </c>
      <c r="B1" s="26" t="s">
        <v>47</v>
      </c>
      <c r="C1" s="26" t="s">
        <v>90</v>
      </c>
      <c r="D1" s="27" t="s">
        <v>48</v>
      </c>
      <c r="E1" s="58" t="s">
        <v>49</v>
      </c>
      <c r="F1" s="58"/>
      <c r="G1" s="58" t="s">
        <v>50</v>
      </c>
      <c r="H1" s="58"/>
      <c r="I1" s="27" t="s">
        <v>51</v>
      </c>
      <c r="J1" s="58" t="s">
        <v>52</v>
      </c>
      <c r="K1" s="58"/>
      <c r="L1" s="28" t="s">
        <v>53</v>
      </c>
      <c r="M1" s="29" t="s">
        <v>54</v>
      </c>
    </row>
    <row r="2" spans="1:15" ht="14.25">
      <c r="A2" s="30"/>
      <c r="B2" s="31"/>
      <c r="C2" s="32"/>
      <c r="D2" s="33"/>
      <c r="E2" s="34" t="s">
        <v>14</v>
      </c>
      <c r="F2" s="34" t="s">
        <v>55</v>
      </c>
      <c r="G2" s="34" t="s">
        <v>14</v>
      </c>
      <c r="H2" s="34" t="s">
        <v>55</v>
      </c>
      <c r="I2" s="33"/>
      <c r="J2" s="34" t="s">
        <v>14</v>
      </c>
      <c r="K2" s="34" t="s">
        <v>55</v>
      </c>
      <c r="L2" s="35"/>
      <c r="M2" s="36"/>
      <c r="O2" s="1"/>
    </row>
    <row r="3" spans="1:15" ht="14.25">
      <c r="A3" s="37" t="s">
        <v>56</v>
      </c>
      <c r="B3" s="38">
        <v>89</v>
      </c>
      <c r="C3" s="32">
        <v>238</v>
      </c>
      <c r="D3" s="32">
        <f>+'[1]2024 Chapter Input Totals '!H4</f>
        <v>241</v>
      </c>
      <c r="E3" s="32">
        <f>+'[1]2024 Chapter Input Renew'!G4</f>
        <v>1</v>
      </c>
      <c r="F3" s="32">
        <f>+'[1]2024 Chapter Input Renew'!N4</f>
        <v>8</v>
      </c>
      <c r="G3" s="32">
        <f>+'[1]2024 Chapter Input Drop'!G4</f>
        <v>1</v>
      </c>
      <c r="H3" s="32">
        <f>+'[1]2024 Chapter Input Drop'!N4</f>
        <v>14</v>
      </c>
      <c r="I3" s="39">
        <f>+F3/(F3+H3)</f>
        <v>0.36363636363636365</v>
      </c>
      <c r="J3" s="32">
        <f>+'[1]2024 Chapter Input New'!G4</f>
        <v>0</v>
      </c>
      <c r="K3" s="32">
        <f>+'[1]2024 Chapter Input New'!N4</f>
        <v>10</v>
      </c>
      <c r="L3" s="40">
        <f aca="true" t="shared" si="0" ref="L3:L36">+D3-C3</f>
        <v>3</v>
      </c>
      <c r="M3" s="41">
        <f>+L3/C3</f>
        <v>0.012605042016806723</v>
      </c>
      <c r="O3" s="2"/>
    </row>
    <row r="4" spans="1:15" ht="14.25">
      <c r="A4" s="37" t="s">
        <v>57</v>
      </c>
      <c r="B4" s="38">
        <v>0</v>
      </c>
      <c r="C4" s="32">
        <v>169</v>
      </c>
      <c r="D4" s="32">
        <f>+'[1]2024 Chapter Input Totals '!H12</f>
        <v>172</v>
      </c>
      <c r="E4" s="32">
        <f>+'[1]2024 Chapter Input Renew'!G12</f>
        <v>3</v>
      </c>
      <c r="F4" s="32">
        <f>+'[1]2024 Chapter Input Renew'!N12</f>
        <v>14</v>
      </c>
      <c r="G4" s="32">
        <f>+'[1]2024 Chapter Input Drop'!G12</f>
        <v>0</v>
      </c>
      <c r="H4" s="32">
        <f>+'[1]2024 Chapter Input Drop'!N12</f>
        <v>4</v>
      </c>
      <c r="I4" s="39">
        <f>+F4/(F4+H4)</f>
        <v>0.7777777777777778</v>
      </c>
      <c r="J4" s="32">
        <f>+'[1]2024 Chapter Input New'!G12</f>
        <v>0</v>
      </c>
      <c r="K4" s="32">
        <f>+'[1]2024 Chapter Input New'!N12</f>
        <v>7</v>
      </c>
      <c r="L4" s="40">
        <f t="shared" si="0"/>
        <v>3</v>
      </c>
      <c r="M4" s="41">
        <f aca="true" t="shared" si="1" ref="M4:M36">+L4/C4</f>
        <v>0.01775147928994083</v>
      </c>
      <c r="O4" s="2"/>
    </row>
    <row r="5" spans="1:15" ht="14.25">
      <c r="A5" s="37" t="s">
        <v>58</v>
      </c>
      <c r="B5" s="38">
        <v>6</v>
      </c>
      <c r="C5" s="32">
        <v>40</v>
      </c>
      <c r="D5" s="32">
        <f>+'[1]2024 Chapter Input Totals '!H20</f>
        <v>17</v>
      </c>
      <c r="E5" s="32">
        <f>+'[1]2024 Chapter Input Renew'!G20</f>
        <v>0</v>
      </c>
      <c r="F5" s="32">
        <f>+'[1]2024 Chapter Input Renew'!N20</f>
        <v>1</v>
      </c>
      <c r="G5" s="32">
        <f>+'[1]2024 Chapter Input Drop'!G20</f>
        <v>0</v>
      </c>
      <c r="H5" s="32">
        <f>+'[1]2024 Chapter Input Drop'!N20</f>
        <v>1</v>
      </c>
      <c r="I5" s="39">
        <f aca="true" t="shared" si="2" ref="I5:I36">+F5/(F5+H5)</f>
        <v>0.5</v>
      </c>
      <c r="J5" s="32">
        <f>+'[1]2024 Chapter Input New'!G20</f>
        <v>1</v>
      </c>
      <c r="K5" s="32">
        <f>+'[1]2024 Chapter Input New'!N20</f>
        <v>3</v>
      </c>
      <c r="L5" s="40">
        <f t="shared" si="0"/>
        <v>-23</v>
      </c>
      <c r="M5" s="41">
        <f t="shared" si="1"/>
        <v>-0.575</v>
      </c>
      <c r="O5" s="3"/>
    </row>
    <row r="6" spans="1:15" ht="14.25">
      <c r="A6" s="37" t="s">
        <v>59</v>
      </c>
      <c r="B6" s="38">
        <v>0</v>
      </c>
      <c r="C6" s="32">
        <v>59</v>
      </c>
      <c r="D6" s="32">
        <f>+'[1]2024 Chapter Input Totals '!H28</f>
        <v>58</v>
      </c>
      <c r="E6" s="32">
        <f>+'[1]2024 Chapter Input Renew'!G28</f>
        <v>0</v>
      </c>
      <c r="F6" s="32">
        <f>+'[1]2024 Chapter Input Renew'!N28</f>
        <v>1</v>
      </c>
      <c r="G6" s="32">
        <f>+'[1]2024 Chapter Input Drop'!G28</f>
        <v>0</v>
      </c>
      <c r="H6" s="32">
        <f>+'[1]2024 Chapter Input Drop'!N28</f>
        <v>2</v>
      </c>
      <c r="I6" s="39">
        <f t="shared" si="2"/>
        <v>0.3333333333333333</v>
      </c>
      <c r="J6" s="32">
        <f>+'[1]2024 Chapter Input New'!G28</f>
        <v>0</v>
      </c>
      <c r="K6" s="32">
        <f>+'[1]2024 Chapter Input New'!N28</f>
        <v>1</v>
      </c>
      <c r="L6" s="40">
        <f t="shared" si="0"/>
        <v>-1</v>
      </c>
      <c r="M6" s="41">
        <f t="shared" si="1"/>
        <v>-0.01694915254237288</v>
      </c>
      <c r="O6" s="4"/>
    </row>
    <row r="7" spans="1:13" ht="14.25">
      <c r="A7" s="37" t="s">
        <v>60</v>
      </c>
      <c r="B7" s="38">
        <v>46</v>
      </c>
      <c r="C7" s="32">
        <v>57</v>
      </c>
      <c r="D7" s="32">
        <f>+'[1]2024 Chapter Input Totals '!H36</f>
        <v>55</v>
      </c>
      <c r="E7" s="32">
        <f>+'[1]2024 Chapter Input Renew'!G36</f>
        <v>0</v>
      </c>
      <c r="F7" s="32">
        <f>+'[1]2024 Chapter Input Renew'!N36</f>
        <v>1</v>
      </c>
      <c r="G7" s="32">
        <f>+'[1]2024 Chapter Input Drop'!G36</f>
        <v>1</v>
      </c>
      <c r="H7" s="32">
        <f>+'[1]2024 Chapter Input Drop'!N36</f>
        <v>2</v>
      </c>
      <c r="I7" s="39">
        <f t="shared" si="2"/>
        <v>0.3333333333333333</v>
      </c>
      <c r="J7" s="32">
        <f>+'[1]2024 Chapter Input New'!G36</f>
        <v>0</v>
      </c>
      <c r="K7" s="32">
        <f>+'[1]2024 Chapter Input New'!N36</f>
        <v>1</v>
      </c>
      <c r="L7" s="40">
        <f t="shared" si="0"/>
        <v>-2</v>
      </c>
      <c r="M7" s="41">
        <f t="shared" si="1"/>
        <v>-0.03508771929824561</v>
      </c>
    </row>
    <row r="8" spans="1:15" ht="14.25">
      <c r="A8" s="37" t="s">
        <v>61</v>
      </c>
      <c r="B8" s="38">
        <v>111</v>
      </c>
      <c r="C8" s="32">
        <v>113</v>
      </c>
      <c r="D8" s="32">
        <f>+'[1]2024 Chapter Input Totals '!H44</f>
        <v>108</v>
      </c>
      <c r="E8" s="32">
        <f>+'[1]2024 Chapter Input Renew'!G44</f>
        <v>0</v>
      </c>
      <c r="F8" s="32">
        <f>+'[1]2024 Chapter Input Renew'!N44</f>
        <v>10</v>
      </c>
      <c r="G8" s="32">
        <f>+'[1]2024 Chapter Input Drop'!G44</f>
        <v>1</v>
      </c>
      <c r="H8" s="32">
        <f>+'[1]2024 Chapter Input Drop'!N44</f>
        <v>12</v>
      </c>
      <c r="I8" s="39">
        <f t="shared" si="2"/>
        <v>0.45454545454545453</v>
      </c>
      <c r="J8" s="32">
        <f>+'[1]2024 Chapter Input New'!G44</f>
        <v>0</v>
      </c>
      <c r="K8" s="32">
        <f>+'[1]2024 Chapter Input New'!N44</f>
        <v>7</v>
      </c>
      <c r="L8" s="40">
        <f t="shared" si="0"/>
        <v>-5</v>
      </c>
      <c r="M8" s="41">
        <f t="shared" si="1"/>
        <v>-0.04424778761061947</v>
      </c>
      <c r="O8" s="3"/>
    </row>
    <row r="9" spans="1:15" ht="14.25">
      <c r="A9" s="37" t="s">
        <v>62</v>
      </c>
      <c r="B9" s="38">
        <v>0</v>
      </c>
      <c r="C9" s="32">
        <v>53</v>
      </c>
      <c r="D9" s="32">
        <f>+'[1]2024 Chapter Input Totals '!H52</f>
        <v>30</v>
      </c>
      <c r="E9" s="32">
        <f>+'[1]2024 Chapter Input Renew'!G52</f>
        <v>0</v>
      </c>
      <c r="F9" s="32">
        <f>+'[1]2024 Chapter Input Renew'!N52</f>
        <v>1</v>
      </c>
      <c r="G9" s="32">
        <f>+'[1]2024 Chapter Input Drop'!G52</f>
        <v>6</v>
      </c>
      <c r="H9" s="32">
        <f>+'[1]2024 Chapter Input Drop'!N52</f>
        <v>22</v>
      </c>
      <c r="I9" s="39">
        <f t="shared" si="2"/>
        <v>0.043478260869565216</v>
      </c>
      <c r="J9" s="32">
        <f>+'[1]2024 Chapter Input New'!G52</f>
        <v>0</v>
      </c>
      <c r="K9" s="32">
        <f>+'[1]2024 Chapter Input New'!N52</f>
        <v>1</v>
      </c>
      <c r="L9" s="40">
        <f t="shared" si="0"/>
        <v>-23</v>
      </c>
      <c r="M9" s="41">
        <v>0</v>
      </c>
      <c r="O9" s="2"/>
    </row>
    <row r="10" spans="1:15" ht="14.25">
      <c r="A10" s="37" t="s">
        <v>63</v>
      </c>
      <c r="B10" s="38">
        <v>98</v>
      </c>
      <c r="C10" s="32">
        <v>115</v>
      </c>
      <c r="D10" s="32">
        <f>+'[1]2024 Chapter Input Totals '!H60</f>
        <v>118</v>
      </c>
      <c r="E10" s="32">
        <f>+'[1]2024 Chapter Input Renew'!G60</f>
        <v>1</v>
      </c>
      <c r="F10" s="32">
        <f>+'[1]2024 Chapter Input Renew'!N60</f>
        <v>3</v>
      </c>
      <c r="G10" s="32">
        <f>+'[1]2024 Chapter Input Drop'!G60</f>
        <v>0</v>
      </c>
      <c r="H10" s="32">
        <f>+'[1]2024 Chapter Input Drop'!N60</f>
        <v>4</v>
      </c>
      <c r="I10" s="39">
        <f t="shared" si="2"/>
        <v>0.42857142857142855</v>
      </c>
      <c r="J10" s="32">
        <f>+'[1]2024 Chapter Input New'!G60</f>
        <v>0</v>
      </c>
      <c r="K10" s="32">
        <f>+'[1]2024 Chapter Input New'!N60</f>
        <v>7</v>
      </c>
      <c r="L10" s="40">
        <f t="shared" si="0"/>
        <v>3</v>
      </c>
      <c r="M10" s="41">
        <f t="shared" si="1"/>
        <v>0.02608695652173913</v>
      </c>
      <c r="O10" s="2"/>
    </row>
    <row r="11" spans="1:15" ht="14.25">
      <c r="A11" s="37" t="s">
        <v>64</v>
      </c>
      <c r="B11" s="38">
        <v>42</v>
      </c>
      <c r="C11" s="32">
        <v>72</v>
      </c>
      <c r="D11" s="32">
        <f>+'[1]2024 Chapter Input Totals '!H68</f>
        <v>75</v>
      </c>
      <c r="E11" s="32">
        <f>+'[1]2024 Chapter Input Renew'!G68</f>
        <v>0</v>
      </c>
      <c r="F11" s="32">
        <f>+'[1]2024 Chapter Input Renew'!N68</f>
        <v>5</v>
      </c>
      <c r="G11" s="32">
        <f>+'[1]2024 Chapter Input Drop'!G68</f>
        <v>0</v>
      </c>
      <c r="H11" s="32">
        <f>+'[1]2024 Chapter Input Drop'!N68</f>
        <v>6</v>
      </c>
      <c r="I11" s="39">
        <f t="shared" si="2"/>
        <v>0.45454545454545453</v>
      </c>
      <c r="J11" s="32">
        <f>+'[1]2024 Chapter Input New'!G68</f>
        <v>0</v>
      </c>
      <c r="K11" s="32">
        <f>+'[1]2024 Chapter Input New'!N68</f>
        <v>6</v>
      </c>
      <c r="L11" s="40">
        <f t="shared" si="0"/>
        <v>3</v>
      </c>
      <c r="M11" s="41">
        <f t="shared" si="1"/>
        <v>0.041666666666666664</v>
      </c>
      <c r="O11" s="2"/>
    </row>
    <row r="12" spans="1:15" ht="14.25">
      <c r="A12" s="37" t="s">
        <v>65</v>
      </c>
      <c r="B12" s="38">
        <v>74</v>
      </c>
      <c r="C12" s="32">
        <v>84</v>
      </c>
      <c r="D12" s="32">
        <f>+'[1]2024 Chapter Input Totals '!H76</f>
        <v>91</v>
      </c>
      <c r="E12" s="32">
        <f>+'[1]2024 Chapter Input Renew'!G76</f>
        <v>1</v>
      </c>
      <c r="F12" s="32">
        <f>+'[1]2024 Chapter Input Renew'!N76</f>
        <v>8</v>
      </c>
      <c r="G12" s="32">
        <f>+'[1]2024 Chapter Input Drop'!G76</f>
        <v>0</v>
      </c>
      <c r="H12" s="32">
        <f>+'[1]2024 Chapter Input Drop'!N76</f>
        <v>5</v>
      </c>
      <c r="I12" s="39">
        <f t="shared" si="2"/>
        <v>0.6153846153846154</v>
      </c>
      <c r="J12" s="32">
        <f>+'[1]2024 Chapter Input New'!G76</f>
        <v>0</v>
      </c>
      <c r="K12" s="32">
        <f>+'[1]2024 Chapter Input New'!N76</f>
        <v>9</v>
      </c>
      <c r="L12" s="40">
        <f t="shared" si="0"/>
        <v>7</v>
      </c>
      <c r="M12" s="41">
        <f t="shared" si="1"/>
        <v>0.08333333333333333</v>
      </c>
      <c r="O12" s="1"/>
    </row>
    <row r="13" spans="1:15" ht="14.25">
      <c r="A13" s="37" t="s">
        <v>66</v>
      </c>
      <c r="B13" s="38">
        <v>59</v>
      </c>
      <c r="C13" s="32">
        <v>12</v>
      </c>
      <c r="D13" s="32">
        <f>+'[1]2024 Chapter Input Totals '!H84</f>
        <v>13</v>
      </c>
      <c r="E13" s="32">
        <f>+'[1]2024 Chapter Input Renew'!G84</f>
        <v>0</v>
      </c>
      <c r="F13" s="32">
        <f>+'[1]2024 Chapter Input Renew'!N84</f>
        <v>1</v>
      </c>
      <c r="G13" s="32">
        <f>+'[1]2024 Chapter Input Drop'!G84</f>
        <v>0</v>
      </c>
      <c r="H13" s="32">
        <f>+'[1]2024 Chapter Input Drop'!N84</f>
        <v>0</v>
      </c>
      <c r="I13" s="39">
        <f t="shared" si="2"/>
        <v>1</v>
      </c>
      <c r="J13" s="32">
        <f>+'[1]2024 Chapter Input New'!G84</f>
        <v>0</v>
      </c>
      <c r="K13" s="32">
        <f>+'[1]2024 Chapter Input New'!N84</f>
        <v>2</v>
      </c>
      <c r="L13" s="40">
        <f t="shared" si="0"/>
        <v>1</v>
      </c>
      <c r="M13" s="41">
        <f t="shared" si="1"/>
        <v>0.08333333333333333</v>
      </c>
      <c r="O13" s="2"/>
    </row>
    <row r="14" spans="1:15" ht="14.25">
      <c r="A14" s="37" t="s">
        <v>67</v>
      </c>
      <c r="B14" s="38">
        <v>657</v>
      </c>
      <c r="C14" s="32">
        <v>879</v>
      </c>
      <c r="D14" s="32">
        <f>+'[1]2024 Chapter Input Totals '!H92</f>
        <v>867</v>
      </c>
      <c r="E14" s="32">
        <f>+'[1]2024 Chapter Input Renew'!G92</f>
        <v>6</v>
      </c>
      <c r="F14" s="32">
        <f>+'[1]2024 Chapter Input Renew'!N92</f>
        <v>85</v>
      </c>
      <c r="G14" s="32">
        <f>+'[1]2024 Chapter Input Drop'!G92</f>
        <v>9</v>
      </c>
      <c r="H14" s="32">
        <f>+'[1]2024 Chapter Input Drop'!N92</f>
        <v>79</v>
      </c>
      <c r="I14" s="39">
        <f t="shared" si="2"/>
        <v>0.5182926829268293</v>
      </c>
      <c r="J14" s="32">
        <f>+'[1]2024 Chapter Input New'!G92</f>
        <v>1</v>
      </c>
      <c r="K14" s="32">
        <f>+'[1]2024 Chapter Input New'!N92</f>
        <v>48</v>
      </c>
      <c r="L14" s="40">
        <f t="shared" si="0"/>
        <v>-12</v>
      </c>
      <c r="M14" s="41">
        <f t="shared" si="1"/>
        <v>-0.013651877133105802</v>
      </c>
      <c r="O14" s="3"/>
    </row>
    <row r="15" spans="1:15" ht="14.25">
      <c r="A15" s="37" t="s">
        <v>68</v>
      </c>
      <c r="B15" s="38">
        <v>0</v>
      </c>
      <c r="C15" s="32">
        <v>60</v>
      </c>
      <c r="D15" s="32">
        <f>+'[1]2024 Chapter Input Totals '!H100</f>
        <v>62</v>
      </c>
      <c r="E15" s="32">
        <f>+'[1]2024 Chapter Input Renew'!G100</f>
        <v>0</v>
      </c>
      <c r="F15" s="32">
        <f>+'[1]2024 Chapter Input Renew'!N100</f>
        <v>5</v>
      </c>
      <c r="G15" s="32">
        <f>+'[1]2024 Chapter Input Drop'!G100</f>
        <v>5</v>
      </c>
      <c r="H15" s="32">
        <f>+'[1]2024 Chapter Input Drop'!N100</f>
        <v>8</v>
      </c>
      <c r="I15" s="39">
        <f t="shared" si="2"/>
        <v>0.38461538461538464</v>
      </c>
      <c r="J15" s="32">
        <f>+'[1]2024 Chapter Input New'!G100</f>
        <v>1</v>
      </c>
      <c r="K15" s="32">
        <f>+'[1]2024 Chapter Input New'!N100</f>
        <v>7</v>
      </c>
      <c r="L15" s="40">
        <f t="shared" si="0"/>
        <v>2</v>
      </c>
      <c r="M15" s="41">
        <f t="shared" si="1"/>
        <v>0.03333333333333333</v>
      </c>
      <c r="O15" s="3"/>
    </row>
    <row r="16" spans="1:15" ht="14.25">
      <c r="A16" s="37" t="s">
        <v>69</v>
      </c>
      <c r="B16" s="38">
        <v>4</v>
      </c>
      <c r="C16" s="32">
        <v>0</v>
      </c>
      <c r="D16" s="32">
        <f>+'[1]2024 Chapter Input Totals '!H108</f>
        <v>1</v>
      </c>
      <c r="E16" s="32">
        <f>+'[1]2024 Chapter Input Renew'!G108</f>
        <v>0</v>
      </c>
      <c r="F16" s="32">
        <f>+'[1]2024 Chapter Input Renew'!N108</f>
        <v>1</v>
      </c>
      <c r="G16" s="32">
        <f>+'[1]2024 Chapter Input Drop'!G108</f>
        <v>0</v>
      </c>
      <c r="H16" s="32">
        <f>+'[1]2024 Chapter Input Drop'!N108</f>
        <v>0</v>
      </c>
      <c r="I16" s="39">
        <f t="shared" si="2"/>
        <v>1</v>
      </c>
      <c r="J16" s="32">
        <f>+'[1]2024 Chapter Input New'!G108</f>
        <v>0</v>
      </c>
      <c r="K16" s="32">
        <f>+'[1]2024 Chapter Input New'!N108</f>
        <v>0</v>
      </c>
      <c r="L16" s="40">
        <f t="shared" si="0"/>
        <v>1</v>
      </c>
      <c r="M16" s="41" t="e">
        <f t="shared" si="1"/>
        <v>#DIV/0!</v>
      </c>
      <c r="O16" s="3"/>
    </row>
    <row r="17" spans="1:15" ht="14.25">
      <c r="A17" s="37" t="s">
        <v>70</v>
      </c>
      <c r="B17" s="38">
        <v>128</v>
      </c>
      <c r="C17" s="32">
        <v>192</v>
      </c>
      <c r="D17" s="32">
        <f>+'[1]2024 Chapter Input Totals '!H116</f>
        <v>186</v>
      </c>
      <c r="E17" s="32">
        <f>+'[1]2024 Chapter Input Renew'!G116</f>
        <v>1</v>
      </c>
      <c r="F17" s="32">
        <f>+'[1]2024 Chapter Input Renew'!N116</f>
        <v>17</v>
      </c>
      <c r="G17" s="32">
        <f>+'[1]2024 Chapter Input Drop'!G116</f>
        <v>4</v>
      </c>
      <c r="H17" s="32">
        <f>+'[1]2024 Chapter Input Drop'!N116</f>
        <v>20</v>
      </c>
      <c r="I17" s="39">
        <f t="shared" si="2"/>
        <v>0.4594594594594595</v>
      </c>
      <c r="J17" s="32">
        <f>+'[1]2024 Chapter Input New'!G116</f>
        <v>0</v>
      </c>
      <c r="K17" s="32">
        <f>+'[1]2024 Chapter Input New'!N116</f>
        <v>10</v>
      </c>
      <c r="L17" s="40">
        <f t="shared" si="0"/>
        <v>-6</v>
      </c>
      <c r="M17" s="41">
        <f t="shared" si="1"/>
        <v>-0.03125</v>
      </c>
      <c r="O17" s="3"/>
    </row>
    <row r="18" spans="1:15" ht="14.25">
      <c r="A18" s="37" t="s">
        <v>71</v>
      </c>
      <c r="B18" s="38">
        <v>68</v>
      </c>
      <c r="C18" s="32">
        <v>55</v>
      </c>
      <c r="D18" s="32">
        <f>+'[1]2024 Chapter Input Totals '!H124</f>
        <v>49</v>
      </c>
      <c r="E18" s="32">
        <f>+'[1]2024 Chapter Input Renew'!G124</f>
        <v>0</v>
      </c>
      <c r="F18" s="32">
        <f>+'[1]2024 Chapter Input Renew'!N124</f>
        <v>5</v>
      </c>
      <c r="G18" s="32">
        <f>+'[1]2024 Chapter Input Drop'!G124</f>
        <v>0</v>
      </c>
      <c r="H18" s="32">
        <f>+'[1]2024 Chapter Input Drop'!N124</f>
        <v>4</v>
      </c>
      <c r="I18" s="39">
        <f t="shared" si="2"/>
        <v>0.5555555555555556</v>
      </c>
      <c r="J18" s="32">
        <f>+'[1]2024 Chapter Input New'!G124</f>
        <v>3</v>
      </c>
      <c r="K18" s="32">
        <f>+'[1]2024 Chapter Input New'!N124</f>
        <v>5</v>
      </c>
      <c r="L18" s="40">
        <f t="shared" si="0"/>
        <v>-6</v>
      </c>
      <c r="M18" s="41">
        <f t="shared" si="1"/>
        <v>-0.10909090909090909</v>
      </c>
      <c r="O18" s="3"/>
    </row>
    <row r="19" spans="1:15" ht="14.25">
      <c r="A19" s="37" t="s">
        <v>72</v>
      </c>
      <c r="B19" s="38">
        <v>43</v>
      </c>
      <c r="C19" s="32">
        <v>58</v>
      </c>
      <c r="D19" s="32">
        <f>+'[1]2024 Chapter Input Totals '!H132</f>
        <v>56</v>
      </c>
      <c r="E19" s="32">
        <f>+'[1]2024 Chapter Input Renew'!G132</f>
        <v>0</v>
      </c>
      <c r="F19" s="32">
        <f>+'[1]2024 Chapter Input Renew'!N132</f>
        <v>3</v>
      </c>
      <c r="G19" s="32">
        <f>+'[1]2024 Chapter Input Drop'!G132</f>
        <v>0</v>
      </c>
      <c r="H19" s="32">
        <f>+'[1]2024 Chapter Input Drop'!N132</f>
        <v>1</v>
      </c>
      <c r="I19" s="39">
        <f t="shared" si="2"/>
        <v>0.75</v>
      </c>
      <c r="J19" s="32">
        <f>+'[1]2024 Chapter Input New'!G132</f>
        <v>1</v>
      </c>
      <c r="K19" s="32">
        <f>+'[1]2024 Chapter Input New'!N132</f>
        <v>8</v>
      </c>
      <c r="L19" s="40">
        <f t="shared" si="0"/>
        <v>-2</v>
      </c>
      <c r="M19" s="41">
        <f t="shared" si="1"/>
        <v>-0.034482758620689655</v>
      </c>
      <c r="O19" s="3"/>
    </row>
    <row r="20" spans="1:15" ht="14.25">
      <c r="A20" s="37" t="s">
        <v>73</v>
      </c>
      <c r="B20" s="38">
        <v>187</v>
      </c>
      <c r="C20" s="32">
        <v>158</v>
      </c>
      <c r="D20" s="32">
        <f>+'[1]2024 Chapter Input Totals '!H140</f>
        <v>158</v>
      </c>
      <c r="E20" s="32">
        <f>+'[1]2024 Chapter Input Renew'!G140</f>
        <v>1</v>
      </c>
      <c r="F20" s="32">
        <f>+'[1]2024 Chapter Input Renew'!N140</f>
        <v>17</v>
      </c>
      <c r="G20" s="32">
        <f>+'[1]2024 Chapter Input Drop'!G140</f>
        <v>3</v>
      </c>
      <c r="H20" s="32">
        <f>+'[1]2024 Chapter Input Drop'!N140</f>
        <v>18</v>
      </c>
      <c r="I20" s="39">
        <f t="shared" si="2"/>
        <v>0.4857142857142857</v>
      </c>
      <c r="J20" s="32">
        <f>+'[1]2024 Chapter Input New'!G140</f>
        <v>0</v>
      </c>
      <c r="K20" s="32">
        <f>+'[1]2024 Chapter Input New'!N140</f>
        <v>8</v>
      </c>
      <c r="L20" s="40">
        <f t="shared" si="0"/>
        <v>0</v>
      </c>
      <c r="M20" s="41">
        <f t="shared" si="1"/>
        <v>0</v>
      </c>
      <c r="O20" s="3"/>
    </row>
    <row r="21" spans="1:15" ht="14.25">
      <c r="A21" s="37" t="s">
        <v>74</v>
      </c>
      <c r="B21" s="38">
        <v>22</v>
      </c>
      <c r="C21" s="32">
        <v>45</v>
      </c>
      <c r="D21" s="32">
        <f>+'[1]2024 Chapter Input Totals '!H148</f>
        <v>44</v>
      </c>
      <c r="E21" s="32">
        <f>+'[1]2024 Chapter Input Renew'!G148</f>
        <v>1</v>
      </c>
      <c r="F21" s="32">
        <f>+'[1]2024 Chapter Input Renew'!N148</f>
        <v>4</v>
      </c>
      <c r="G21" s="32">
        <f>+'[1]2024 Chapter Input Drop'!G148</f>
        <v>1</v>
      </c>
      <c r="H21" s="32">
        <f>+'[1]2024 Chapter Input Drop'!N148</f>
        <v>2</v>
      </c>
      <c r="I21" s="39">
        <f t="shared" si="2"/>
        <v>0.6666666666666666</v>
      </c>
      <c r="J21" s="32">
        <f>+'[1]2024 Chapter Input New'!G148</f>
        <v>0</v>
      </c>
      <c r="K21" s="32">
        <f>+'[1]2024 Chapter Input New'!N148</f>
        <v>3</v>
      </c>
      <c r="L21" s="40">
        <f t="shared" si="0"/>
        <v>-1</v>
      </c>
      <c r="M21" s="41">
        <f t="shared" si="1"/>
        <v>-0.022222222222222223</v>
      </c>
      <c r="O21" s="1"/>
    </row>
    <row r="22" spans="1:15" ht="14.25">
      <c r="A22" s="37" t="s">
        <v>75</v>
      </c>
      <c r="B22" s="38">
        <v>0</v>
      </c>
      <c r="C22" s="32">
        <v>24</v>
      </c>
      <c r="D22" s="32">
        <f>+'[1]2024 Chapter Input Totals '!H156</f>
        <v>19</v>
      </c>
      <c r="E22" s="32">
        <f>+'[1]2024 Chapter Input Renew'!G156</f>
        <v>0</v>
      </c>
      <c r="F22" s="32">
        <f>+'[1]2024 Chapter Input Renew'!N156</f>
        <v>1</v>
      </c>
      <c r="G22" s="32">
        <f>+'[1]2024 Chapter Input Drop'!G156</f>
        <v>0</v>
      </c>
      <c r="H22" s="32">
        <f>+'[1]2024 Chapter Input Drop'!N156</f>
        <v>3</v>
      </c>
      <c r="I22" s="39">
        <f t="shared" si="2"/>
        <v>0.25</v>
      </c>
      <c r="J22" s="32">
        <f>+'[1]2024 Chapter Input New'!G156</f>
        <v>0</v>
      </c>
      <c r="K22" s="32">
        <f>+'[1]2024 Chapter Input New'!N156</f>
        <v>0</v>
      </c>
      <c r="L22" s="40">
        <f t="shared" si="0"/>
        <v>-5</v>
      </c>
      <c r="M22" s="41">
        <f t="shared" si="1"/>
        <v>-0.20833333333333334</v>
      </c>
      <c r="O22" s="3"/>
    </row>
    <row r="23" spans="1:15" ht="14.25">
      <c r="A23" s="37" t="s">
        <v>76</v>
      </c>
      <c r="B23" s="38">
        <v>98</v>
      </c>
      <c r="C23" s="32">
        <v>99</v>
      </c>
      <c r="D23" s="32">
        <f>+'[1]2024 Chapter Input Totals '!H164</f>
        <v>96</v>
      </c>
      <c r="E23" s="32">
        <f>+'[1]2024 Chapter Input Renew'!G164</f>
        <v>1</v>
      </c>
      <c r="F23" s="32">
        <f>+'[1]2024 Chapter Input Renew'!N164</f>
        <v>4</v>
      </c>
      <c r="G23" s="32">
        <f>+'[1]2024 Chapter Input Drop'!G164</f>
        <v>2</v>
      </c>
      <c r="H23" s="32">
        <f>+'[1]2024 Chapter Input Drop'!N164</f>
        <v>9</v>
      </c>
      <c r="I23" s="39">
        <f t="shared" si="2"/>
        <v>0.3076923076923077</v>
      </c>
      <c r="J23" s="32">
        <f>+'[1]2024 Chapter Input New'!G164</f>
        <v>0</v>
      </c>
      <c r="K23" s="32">
        <f>+'[1]2024 Chapter Input New'!N164</f>
        <v>4</v>
      </c>
      <c r="L23" s="40">
        <f t="shared" si="0"/>
        <v>-3</v>
      </c>
      <c r="M23" s="41">
        <f t="shared" si="1"/>
        <v>-0.030303030303030304</v>
      </c>
      <c r="O23" s="3"/>
    </row>
    <row r="24" spans="1:15" ht="14.25">
      <c r="A24" s="37" t="s">
        <v>77</v>
      </c>
      <c r="B24" s="38">
        <v>96</v>
      </c>
      <c r="C24" s="32">
        <v>100</v>
      </c>
      <c r="D24" s="32">
        <f>+'[1]2024 Chapter Input Totals '!H172</f>
        <v>101</v>
      </c>
      <c r="E24" s="32">
        <f>+'[1]2024 Chapter Input Renew'!G172</f>
        <v>6</v>
      </c>
      <c r="F24" s="32">
        <f>+'[1]2024 Chapter Input Renew'!N172</f>
        <v>21</v>
      </c>
      <c r="G24" s="32">
        <f>+'[1]2024 Chapter Input Drop'!G172</f>
        <v>3</v>
      </c>
      <c r="H24" s="32">
        <f>+'[1]2024 Chapter Input Drop'!N172</f>
        <v>10</v>
      </c>
      <c r="I24" s="39">
        <f t="shared" si="2"/>
        <v>0.6774193548387096</v>
      </c>
      <c r="J24" s="32">
        <f>+'[1]2024 Chapter Input New'!G172</f>
        <v>2</v>
      </c>
      <c r="K24" s="32">
        <f>+'[1]2024 Chapter Input New'!N172</f>
        <v>7</v>
      </c>
      <c r="L24" s="40">
        <f t="shared" si="0"/>
        <v>1</v>
      </c>
      <c r="M24" s="41">
        <f t="shared" si="1"/>
        <v>0.01</v>
      </c>
      <c r="O24" s="3"/>
    </row>
    <row r="25" spans="1:15" ht="14.25">
      <c r="A25" s="37" t="s">
        <v>78</v>
      </c>
      <c r="B25" s="38">
        <v>49</v>
      </c>
      <c r="C25" s="32">
        <v>116</v>
      </c>
      <c r="D25" s="32">
        <f>+'[1]2024 Chapter Input Totals '!H180</f>
        <v>121</v>
      </c>
      <c r="E25" s="32">
        <f>+'[1]2024 Chapter Input Renew'!G180</f>
        <v>0</v>
      </c>
      <c r="F25" s="32">
        <f>+'[1]2024 Chapter Input Renew'!N180</f>
        <v>14</v>
      </c>
      <c r="G25" s="32">
        <f>+'[1]2024 Chapter Input Drop'!G180</f>
        <v>0</v>
      </c>
      <c r="H25" s="32">
        <f>+'[1]2024 Chapter Input Drop'!N180</f>
        <v>6</v>
      </c>
      <c r="I25" s="39">
        <f t="shared" si="2"/>
        <v>0.7</v>
      </c>
      <c r="J25" s="32">
        <f>+'[1]2024 Chapter Input New'!G180</f>
        <v>0</v>
      </c>
      <c r="K25" s="32">
        <f>+'[1]2024 Chapter Input New'!N180</f>
        <v>11</v>
      </c>
      <c r="L25" s="40">
        <f t="shared" si="0"/>
        <v>5</v>
      </c>
      <c r="M25" s="41">
        <f t="shared" si="1"/>
        <v>0.04310344827586207</v>
      </c>
      <c r="O25" s="3"/>
    </row>
    <row r="26" spans="1:15" ht="14.25">
      <c r="A26" s="37" t="s">
        <v>79</v>
      </c>
      <c r="B26" s="38">
        <v>71</v>
      </c>
      <c r="C26" s="32">
        <v>0</v>
      </c>
      <c r="D26" s="32">
        <f>+'[1]2024 Chapter Input Totals '!H188</f>
        <v>0</v>
      </c>
      <c r="E26" s="32">
        <f>+'[1]2024 Chapter Input Renew'!G188</f>
        <v>0</v>
      </c>
      <c r="F26" s="32">
        <f>+'[1]2024 Chapter Input Renew'!N188</f>
        <v>0</v>
      </c>
      <c r="G26" s="32">
        <f>+'[1]2024 Chapter Input Drop'!G188</f>
        <v>0</v>
      </c>
      <c r="H26" s="32">
        <f>+'[1]2024 Chapter Input Drop'!N188</f>
        <v>0</v>
      </c>
      <c r="I26" s="39" t="e">
        <f t="shared" si="2"/>
        <v>#DIV/0!</v>
      </c>
      <c r="J26" s="32">
        <f>+'[1]2024 Chapter Input New'!G188</f>
        <v>0</v>
      </c>
      <c r="K26" s="32">
        <f>+'[1]2024 Chapter Input New'!N188</f>
        <v>0</v>
      </c>
      <c r="L26" s="40">
        <f t="shared" si="0"/>
        <v>0</v>
      </c>
      <c r="M26" s="41" t="e">
        <f t="shared" si="1"/>
        <v>#DIV/0!</v>
      </c>
      <c r="O26" s="3"/>
    </row>
    <row r="27" spans="1:15" ht="14.25">
      <c r="A27" s="37" t="s">
        <v>80</v>
      </c>
      <c r="B27" s="38">
        <v>233</v>
      </c>
      <c r="C27" s="32">
        <v>163</v>
      </c>
      <c r="D27" s="32">
        <f>+'[1]2024 Chapter Input Totals '!H196</f>
        <v>139</v>
      </c>
      <c r="E27" s="32">
        <f>+'[1]2024 Chapter Input Renew'!G196</f>
        <v>2</v>
      </c>
      <c r="F27" s="32">
        <f>+'[1]2024 Chapter Input Renew'!N196</f>
        <v>8</v>
      </c>
      <c r="G27" s="32">
        <f>+'[1]2024 Chapter Input Drop'!G196</f>
        <v>1</v>
      </c>
      <c r="H27" s="32">
        <f>+'[1]2024 Chapter Input Drop'!N196</f>
        <v>42</v>
      </c>
      <c r="I27" s="39">
        <f t="shared" si="2"/>
        <v>0.16</v>
      </c>
      <c r="J27" s="32">
        <f>+'[1]2024 Chapter Input New'!G196</f>
        <v>0</v>
      </c>
      <c r="K27" s="32">
        <f>+'[1]2024 Chapter Input New'!N196</f>
        <v>20</v>
      </c>
      <c r="L27" s="40">
        <f t="shared" si="0"/>
        <v>-24</v>
      </c>
      <c r="M27" s="41">
        <f t="shared" si="1"/>
        <v>-0.147239263803681</v>
      </c>
      <c r="O27" s="3"/>
    </row>
    <row r="28" spans="1:15" ht="14.25">
      <c r="A28" s="37" t="s">
        <v>81</v>
      </c>
      <c r="B28" s="38">
        <v>64</v>
      </c>
      <c r="C28" s="32">
        <v>124</v>
      </c>
      <c r="D28" s="32">
        <f>+'[1]2024 Chapter Input Totals '!H204</f>
        <v>132</v>
      </c>
      <c r="E28" s="32">
        <f>+'[1]2024 Chapter Input Renew'!G204</f>
        <v>2</v>
      </c>
      <c r="F28" s="32">
        <f>+'[1]2024 Chapter Input Renew'!N204</f>
        <v>16</v>
      </c>
      <c r="G28" s="32">
        <f>+'[1]2024 Chapter Input Drop'!G204</f>
        <v>1</v>
      </c>
      <c r="H28" s="32">
        <f>+'[1]2024 Chapter Input Drop'!N204</f>
        <v>11</v>
      </c>
      <c r="I28" s="39">
        <f t="shared" si="2"/>
        <v>0.5925925925925926</v>
      </c>
      <c r="J28" s="32">
        <f>+'[1]2024 Chapter Input New'!G204</f>
        <v>0</v>
      </c>
      <c r="K28" s="32">
        <f>+'[1]2024 Chapter Input New'!N204</f>
        <v>9</v>
      </c>
      <c r="L28" s="40">
        <f t="shared" si="0"/>
        <v>8</v>
      </c>
      <c r="M28" s="41">
        <f t="shared" si="1"/>
        <v>0.06451612903225806</v>
      </c>
      <c r="O28" s="3"/>
    </row>
    <row r="29" spans="1:15" ht="14.25" customHeight="1" hidden="1">
      <c r="A29" s="37" t="s">
        <v>82</v>
      </c>
      <c r="B29" s="38"/>
      <c r="C29" s="32">
        <v>0</v>
      </c>
      <c r="D29" s="32">
        <f>+'[1]2021 Chapter Input Totals'!N212</f>
        <v>0</v>
      </c>
      <c r="E29" s="32">
        <f>+'[1]2024 Chapter Input Renew'!G212</f>
        <v>0</v>
      </c>
      <c r="F29" s="32">
        <f>+'[1]2024 Chapter Input Renew'!N212</f>
        <v>0</v>
      </c>
      <c r="G29" s="32">
        <f>+'[1]2024 Chapter Input Drop'!G30</f>
        <v>0</v>
      </c>
      <c r="H29" s="32">
        <f>+'[1]2024 Chapter Input Drop'!N30</f>
        <v>0</v>
      </c>
      <c r="I29" s="39" t="e">
        <f t="shared" si="2"/>
        <v>#DIV/0!</v>
      </c>
      <c r="J29" s="32">
        <f>+'[1]2024 Chapter Input New'!G212</f>
        <v>0</v>
      </c>
      <c r="K29" s="32">
        <f>+'[1]2024 Chapter Input New'!N212</f>
        <v>0</v>
      </c>
      <c r="L29" s="40">
        <f t="shared" si="0"/>
        <v>0</v>
      </c>
      <c r="M29" s="41" t="e">
        <f t="shared" si="1"/>
        <v>#DIV/0!</v>
      </c>
      <c r="O29" s="1"/>
    </row>
    <row r="30" spans="1:15" ht="14.25">
      <c r="A30" s="37" t="s">
        <v>83</v>
      </c>
      <c r="B30" s="38">
        <v>35</v>
      </c>
      <c r="C30" s="32">
        <v>29</v>
      </c>
      <c r="D30" s="32">
        <f>+'[1]2024 Chapter Input Totals '!H220</f>
        <v>19</v>
      </c>
      <c r="E30" s="32">
        <f>+'[1]2024 Chapter Input Renew'!G220</f>
        <v>0</v>
      </c>
      <c r="F30" s="32">
        <f>+'[1]2024 Chapter Input Renew'!N220</f>
        <v>0</v>
      </c>
      <c r="G30" s="32">
        <f>+'[1]2024 Chapter Input Drop'!G220</f>
        <v>0</v>
      </c>
      <c r="H30" s="32">
        <f>+'[1]2024 Chapter Input Drop'!N220</f>
        <v>10</v>
      </c>
      <c r="I30" s="39">
        <f t="shared" si="2"/>
        <v>0</v>
      </c>
      <c r="J30" s="32">
        <f>+'[1]2024 Chapter Input New'!G220</f>
        <v>0</v>
      </c>
      <c r="K30" s="32">
        <f>+'[1]2024 Chapter Input New'!N220</f>
        <v>6</v>
      </c>
      <c r="L30" s="40">
        <f t="shared" si="0"/>
        <v>-10</v>
      </c>
      <c r="M30" s="41">
        <f t="shared" si="1"/>
        <v>-0.3448275862068966</v>
      </c>
      <c r="O30" s="3"/>
    </row>
    <row r="31" spans="1:15" ht="14.25">
      <c r="A31" s="37" t="s">
        <v>84</v>
      </c>
      <c r="B31" s="38">
        <v>551</v>
      </c>
      <c r="C31" s="32">
        <v>899</v>
      </c>
      <c r="D31" s="32">
        <f>+'[1]2024 Chapter Input Totals '!H228</f>
        <v>794</v>
      </c>
      <c r="E31" s="32">
        <f>+'[1]2024 Chapter Input Renew'!G228</f>
        <v>7</v>
      </c>
      <c r="F31" s="32">
        <f>+'[1]2024 Chapter Input Renew'!N228</f>
        <v>62</v>
      </c>
      <c r="G31" s="32">
        <f>+'[1]2024 Chapter Input Drop'!G228</f>
        <v>11</v>
      </c>
      <c r="H31" s="32">
        <f>+'[1]2024 Chapter Input Drop'!N228</f>
        <v>194</v>
      </c>
      <c r="I31" s="39">
        <f t="shared" si="2"/>
        <v>0.2421875</v>
      </c>
      <c r="J31" s="32">
        <f>+'[1]2024 Chapter Input New'!G228</f>
        <v>5</v>
      </c>
      <c r="K31" s="32">
        <f>+'[1]2024 Chapter Input New'!N228</f>
        <v>79</v>
      </c>
      <c r="L31" s="40">
        <f t="shared" si="0"/>
        <v>-105</v>
      </c>
      <c r="M31" s="41">
        <f t="shared" si="1"/>
        <v>-0.1167964404894327</v>
      </c>
      <c r="O31" s="3"/>
    </row>
    <row r="32" spans="1:15" ht="14.25">
      <c r="A32" s="37" t="s">
        <v>85</v>
      </c>
      <c r="B32" s="38">
        <v>46</v>
      </c>
      <c r="C32" s="32">
        <v>65</v>
      </c>
      <c r="D32" s="32">
        <f>+'[1]2024 Chapter Input Totals '!H236</f>
        <v>61</v>
      </c>
      <c r="E32" s="32">
        <f>+'[1]2024 Chapter Input Renew'!G236</f>
        <v>0</v>
      </c>
      <c r="F32" s="32">
        <f>+'[1]2024 Chapter Input Renew'!N236</f>
        <v>13</v>
      </c>
      <c r="G32" s="32">
        <f>+'[1]2024 Chapter Input Drop'!G236</f>
        <v>2</v>
      </c>
      <c r="H32" s="32">
        <f>+'[1]2024 Chapter Input Drop'!N236</f>
        <v>9</v>
      </c>
      <c r="I32" s="39">
        <f t="shared" si="2"/>
        <v>0.5909090909090909</v>
      </c>
      <c r="J32" s="32">
        <f>+'[1]2024 Chapter Input New'!G236</f>
        <v>0</v>
      </c>
      <c r="K32" s="32">
        <f>+'[1]2024 Chapter Input New'!N236</f>
        <v>4</v>
      </c>
      <c r="L32" s="40">
        <f t="shared" si="0"/>
        <v>-4</v>
      </c>
      <c r="M32" s="41">
        <f t="shared" si="1"/>
        <v>-0.06153846153846154</v>
      </c>
      <c r="O32" s="3"/>
    </row>
    <row r="33" spans="1:15" ht="14.25">
      <c r="A33" s="37" t="s">
        <v>86</v>
      </c>
      <c r="B33" s="38">
        <v>1381</v>
      </c>
      <c r="C33" s="32">
        <v>1644</v>
      </c>
      <c r="D33" s="32">
        <f>+'[1]2024 Chapter Input Totals '!H244</f>
        <v>1639</v>
      </c>
      <c r="E33" s="32">
        <f>+'[1]2024 Chapter Input Renew'!G244</f>
        <v>25</v>
      </c>
      <c r="F33" s="32">
        <f>+'[1]2024 Chapter Input Renew'!N244</f>
        <v>200</v>
      </c>
      <c r="G33" s="32">
        <f>+'[1]2024 Chapter Input Drop'!G244</f>
        <v>12</v>
      </c>
      <c r="H33" s="32">
        <f>+'[1]2024 Chapter Input Drop'!N244</f>
        <v>112</v>
      </c>
      <c r="I33" s="39">
        <f t="shared" si="2"/>
        <v>0.6410256410256411</v>
      </c>
      <c r="J33" s="32">
        <f>+'[1]2024 Chapter Input New'!G244</f>
        <v>9</v>
      </c>
      <c r="K33" s="32">
        <f>+'[1]2024 Chapter Input New'!N244</f>
        <v>92</v>
      </c>
      <c r="L33" s="40">
        <f t="shared" si="0"/>
        <v>-5</v>
      </c>
      <c r="M33" s="41">
        <f t="shared" si="1"/>
        <v>-0.0030413625304136255</v>
      </c>
      <c r="O33" s="3"/>
    </row>
    <row r="34" spans="1:15" ht="14.25">
      <c r="A34" s="37" t="s">
        <v>87</v>
      </c>
      <c r="B34" s="38">
        <v>348</v>
      </c>
      <c r="C34" s="32">
        <v>984</v>
      </c>
      <c r="D34" s="32">
        <f>+'[1]2024 Chapter Input Totals '!H252</f>
        <v>1023</v>
      </c>
      <c r="E34" s="32">
        <f>+'[1]2024 Chapter Input Renew'!G252</f>
        <v>3</v>
      </c>
      <c r="F34" s="32">
        <f>+'[1]2024 Chapter Input Renew'!N252</f>
        <v>63</v>
      </c>
      <c r="G34" s="32">
        <f>+'[1]2024 Chapter Input Drop'!G252</f>
        <v>12</v>
      </c>
      <c r="H34" s="32">
        <f>+'[1]2024 Chapter Input Drop'!N252</f>
        <v>135</v>
      </c>
      <c r="I34" s="39">
        <f t="shared" si="2"/>
        <v>0.3181818181818182</v>
      </c>
      <c r="J34" s="32">
        <f>+'[1]2024 Chapter Input New'!G252</f>
        <v>2</v>
      </c>
      <c r="K34" s="32">
        <f>+'[1]2024 Chapter Input New'!N252</f>
        <v>72</v>
      </c>
      <c r="L34" s="40">
        <f t="shared" si="0"/>
        <v>39</v>
      </c>
      <c r="M34" s="41">
        <f t="shared" si="1"/>
        <v>0.039634146341463415</v>
      </c>
      <c r="O34" s="3"/>
    </row>
    <row r="35" spans="1:15" ht="14.25">
      <c r="A35" s="37" t="s">
        <v>88</v>
      </c>
      <c r="B35" s="38">
        <v>51</v>
      </c>
      <c r="C35" s="32">
        <v>101</v>
      </c>
      <c r="D35" s="32">
        <f>+'[1]2024 Chapter Input Totals '!H260</f>
        <v>73</v>
      </c>
      <c r="E35" s="32">
        <f>+'[1]2024 Chapter Input Renew'!G260</f>
        <v>0</v>
      </c>
      <c r="F35" s="32">
        <f>+'[1]2024 Chapter Input Renew'!N260</f>
        <v>2</v>
      </c>
      <c r="G35" s="32">
        <f>+'[1]2024 Chapter Input Drop'!G260</f>
        <v>2</v>
      </c>
      <c r="H35" s="32">
        <f>+'[1]2024 Chapter Input Drop'!N260</f>
        <v>4</v>
      </c>
      <c r="I35" s="39">
        <f t="shared" si="2"/>
        <v>0.3333333333333333</v>
      </c>
      <c r="J35" s="32">
        <f>+'[1]2024 Chapter Input New'!G260</f>
        <v>0</v>
      </c>
      <c r="K35" s="32">
        <f>+'[1]2024 Chapter Input New'!N260</f>
        <v>15</v>
      </c>
      <c r="L35" s="40">
        <f t="shared" si="0"/>
        <v>-28</v>
      </c>
      <c r="M35" s="41">
        <f t="shared" si="1"/>
        <v>-0.27722772277227725</v>
      </c>
      <c r="O35" s="3"/>
    </row>
    <row r="36" spans="1:15" ht="15" thickBot="1">
      <c r="A36" s="30" t="s">
        <v>5</v>
      </c>
      <c r="B36" s="42">
        <f aca="true" t="shared" si="3" ref="B36:H36">SUM(B3:B35)</f>
        <v>4657</v>
      </c>
      <c r="C36" s="43">
        <f>SUM(C3:C35)</f>
        <v>6807</v>
      </c>
      <c r="D36" s="43">
        <f t="shared" si="3"/>
        <v>6618</v>
      </c>
      <c r="E36" s="43">
        <f>SUM(E3:E35)</f>
        <v>61</v>
      </c>
      <c r="F36" s="43">
        <f>SUM(F3:F35)</f>
        <v>594</v>
      </c>
      <c r="G36" s="43">
        <f t="shared" si="3"/>
        <v>77</v>
      </c>
      <c r="H36" s="43">
        <f t="shared" si="3"/>
        <v>749</v>
      </c>
      <c r="I36" s="39">
        <f t="shared" si="2"/>
        <v>0.4422933730454207</v>
      </c>
      <c r="J36" s="43">
        <f>SUM(J3:J35)</f>
        <v>25</v>
      </c>
      <c r="K36" s="43">
        <f>SUM(K3:K35)</f>
        <v>462</v>
      </c>
      <c r="L36" s="40">
        <f t="shared" si="0"/>
        <v>-189</v>
      </c>
      <c r="M36" s="41">
        <f t="shared" si="1"/>
        <v>-0.027765535478184222</v>
      </c>
      <c r="O36" s="3"/>
    </row>
    <row r="37" ht="15" thickTop="1">
      <c r="O37" s="1"/>
    </row>
    <row r="40" ht="14.25">
      <c r="A40" s="2"/>
    </row>
    <row r="45" ht="14.25">
      <c r="O45" s="1"/>
    </row>
    <row r="53" ht="14.25">
      <c r="O53" s="1"/>
    </row>
    <row r="61" ht="14.25">
      <c r="O61" s="1"/>
    </row>
    <row r="69" ht="14.25">
      <c r="O69" s="1"/>
    </row>
    <row r="77" ht="14.25">
      <c r="O77" s="1"/>
    </row>
    <row r="78" ht="14.25">
      <c r="O78" s="2"/>
    </row>
    <row r="79" ht="14.25">
      <c r="O79" s="2"/>
    </row>
    <row r="80" ht="14.25">
      <c r="O80" s="2"/>
    </row>
    <row r="81" ht="14.25">
      <c r="O81" s="2"/>
    </row>
    <row r="82" ht="14.25">
      <c r="O82" s="2"/>
    </row>
    <row r="83" ht="14.25">
      <c r="O83" s="2"/>
    </row>
    <row r="84" ht="14.25">
      <c r="O84" s="2"/>
    </row>
  </sheetData>
  <sheetProtection/>
  <mergeCells count="3">
    <mergeCell ref="E1:F1"/>
    <mergeCell ref="G1:H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Garry</dc:creator>
  <cp:keywords/>
  <dc:description/>
  <cp:lastModifiedBy>Debbie Garry</cp:lastModifiedBy>
  <dcterms:created xsi:type="dcterms:W3CDTF">2020-01-04T01:31:24Z</dcterms:created>
  <dcterms:modified xsi:type="dcterms:W3CDTF">2024-07-01T13:00:38Z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